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vlaamseoverheid-my.sharepoint.com/personal/katleen_maesen_vlaanderen_be/Documents/2024/formulieren/AGION/240219_definitieve versies/"/>
    </mc:Choice>
  </mc:AlternateContent>
  <xr:revisionPtr revIDLastSave="0" documentId="8_{793B7575-10CA-4439-A076-F7AEFD08C4F0}" xr6:coauthVersionLast="47" xr6:coauthVersionMax="47" xr10:uidLastSave="{00000000-0000-0000-0000-000000000000}"/>
  <workbookProtection workbookAlgorithmName="SHA-512" workbookHashValue="GXbFqoyNeJuAsR5d8NsOLeQaYBBj1zdub8rFkHm3jfBqsli4zb2Jrrwxp3rz1rhUScfc3GfGE6NKIb5KLAamSQ==" workbookSaltValue="KiZezgIomXg9wn020bbJOQ=="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aanvraag!$B$336</definedName>
    <definedName name="AardAanvraag_fldAantalLeerlingenNieuweInfra">aanvraag!$B$341</definedName>
    <definedName name="AardAanvraag_fldAanvraagInfrastructuurRuimte">aanvraag!$I$253</definedName>
    <definedName name="AardAanvraag_fldAanvraagMotiveerGeplandeWerken">aanvraag!$B$277</definedName>
    <definedName name="AardAanvraag_fldAanvraagOmschrijfGeplandeWerken">aanvraag!$B$257</definedName>
    <definedName name="AardAanvraag_fldBovenvermeldeWerkenSchadeloosstellingBedrag">aanvraag!$W$305</definedName>
    <definedName name="AardAanvraag_fldDatumUitvoeringsperiodeMaanden">aanvraag!$B$301</definedName>
    <definedName name="AardAanvraag_fldDatumUitvoeringWerkenJaar">aanvraag!$J$295:$M$295</definedName>
    <definedName name="AardAanvraag_fldDatumUitvoeringWerkenMaand">aanvraag!$E$295:$F$295</definedName>
    <definedName name="AardAanvraag_fldSubsidiesAndereOverhedenAndereWaarde">aanvraag!$J$327</definedName>
    <definedName name="AdministratieveGegevens_fldAankoopDossier">aanvraag!$AE$51</definedName>
    <definedName name="AdministratieveGegevens_fldBIC">aanvraag!$I$153:$P$153</definedName>
    <definedName name="AdministratieveGegevens_fldCoördinerendeIMemail">aanvraag!$Q$146</definedName>
    <definedName name="AdministratieveGegevens_fldCoördinerendeIMGemeente">aanvraag!$V$140</definedName>
    <definedName name="AdministratieveGegevens_fldCoördinerendeIMGSM">aanvraag!$Q$144</definedName>
    <definedName name="AdministratieveGegevens_fldCoördinerendeIMNaam">aanvraag!$Q$136</definedName>
    <definedName name="AdministratieveGegevens_fldCoördinerendeIMNr">aanvraag!$AM$138</definedName>
    <definedName name="AdministratieveGegevens_fldCoördinerendeIMPostcode">aanvraag!$Q$140</definedName>
    <definedName name="AdministratieveGegevens_fldCoördinerendeIMStraat">aanvraag!$Q$138</definedName>
    <definedName name="AdministratieveGegevens_fldCoördinerendeIMTelefoon">aanvraag!$Q$142</definedName>
    <definedName name="AdministratieveGegevens_fldDossiernummer1">aanvraag!$X$65</definedName>
    <definedName name="AdministratieveGegevens_fldDossiernummer2">aanvraag!$AC$65</definedName>
    <definedName name="AdministratieveGegevens_fldDossiernummer3">aanvraag!$AH$65</definedName>
    <definedName name="AdministratieveGegevens_fldDossiernummer4">aanvraag!$AM$65</definedName>
    <definedName name="AdministratieveGegevens_fldIBAN">aanvraag!$I$151:$T$151</definedName>
    <definedName name="AdministratieveGegevens_fldKadastraleGegevensWerkenDatumAkte">aanvraag!$S$118:$T$118,aanvraag!$Y$118:$Z$118,aanvraag!$AD$118:$AG$118</definedName>
    <definedName name="AdministratieveGegevens_fldLocatieWerkenAdres">aanvraag!$Q$102</definedName>
    <definedName name="AdministratieveGegevens_fldLocatieWerkenGemeente">aanvraag!$V$104</definedName>
    <definedName name="AdministratieveGegevens_fldLocatieWerkenInstellingsnummer">aanvraag!$Q$106</definedName>
    <definedName name="AdministratieveGegevens_fldLocatieWerkenNaam">aanvraag!$Q$100</definedName>
    <definedName name="AdministratieveGegevens_fldLocatieWerkenNr">aanvraag!$AM$102</definedName>
    <definedName name="AdministratieveGegevens_fldLocatieWerkenPostcode">aanvraag!$Q$104</definedName>
    <definedName name="AdministratieveGegevens_fldOnderwijsinstellingGemeente">aanvraag!$V$85</definedName>
    <definedName name="AdministratieveGegevens_fldOnderwijsinstellingNaam">aanvraag!$Q$81</definedName>
    <definedName name="AdministratieveGegevens_fldOnderwijsinstellingNr">aanvraag!$AM$83</definedName>
    <definedName name="AdministratieveGegevens_fldOnderwijsinstellingPostcode">aanvraag!$Q$85</definedName>
    <definedName name="AdministratieveGegevens_fldOnderwijsinstellingStraat">aanvraag!$Q$83</definedName>
    <definedName name="AdministratieveGegevens_fldSamenMetAndereVestiging">aanvraag!$AD$162</definedName>
    <definedName name="AdministratieveGegevens_fldSchoolbestuurGemeente">aanvraag!$V$75</definedName>
    <definedName name="AdministratieveGegevens_fldSchoolbestuurNaam">aanvraag!$Q$71</definedName>
    <definedName name="AdministratieveGegevens_fldSchoolbestuurNr">aanvraag!$AM$73</definedName>
    <definedName name="AdministratieveGegevens_fldSchoolbestuurPostcode">aanvraag!$Q$75</definedName>
    <definedName name="AdministratieveGegevens_fldSchoolbestuurStraat">aanvraag!$Q$73</definedName>
    <definedName name="AdministratieveGegevens_fldVestigingGemeente">aanvraag!$V$94</definedName>
    <definedName name="AdministratieveGegevens_fldVestigingInstellingsnummer">aanvraag!$Q$96</definedName>
    <definedName name="AdministratieveGegevens_fldVestigingNaam">aanvraag!$Q$90</definedName>
    <definedName name="AdministratieveGegevens_fldVestigingNr">aanvraag!$AM$92</definedName>
    <definedName name="AdministratieveGegevens_fldVestigingPostcode">aanvraag!$Q$94</definedName>
    <definedName name="AdministratieveGegevens_fldVestigingStraat">aanvraag!$Q$92</definedName>
    <definedName name="AdministratieveGegevens_fldVestigingWerkenAfdeling">aanvraag!$Q$110</definedName>
    <definedName name="AdministratieveGegevens_fldVestigingWerkenNr">aanvraag!$Q$114</definedName>
    <definedName name="AdministratieveGegevens_fldVestigingWerkenOppervlakteARE">aanvraag!$Z$116</definedName>
    <definedName name="AdministratieveGegevens_fldVestigingWerkenOppervlakteCA">aanvraag!$AI$116</definedName>
    <definedName name="AdministratieveGegevens_fldVestigingWerkenOppervlakteHA">aanvraag!$Q$116</definedName>
    <definedName name="AdministratieveGegevens_fldVestigingWerkenSectie">aanvraag!$Q$112</definedName>
    <definedName name="BerekeningBestaandBrutoOppervlakte_fldGebouwAfgebrokenOfOntrokkenBouwjaarGebouw1">aanvraag!$P$560</definedName>
    <definedName name="BerekeningBestaandBrutoOppervlakte_fldGebouwAfgebrokenOfOntrokkenBouwjaarGebouw2">aanvraag!$P$562</definedName>
    <definedName name="BerekeningBestaandBrutoOppervlakte_fldGebouwAfgebrokenOfOntrokkenBrutoOppM2Gebouw1">aanvraag!$G$560</definedName>
    <definedName name="BerekeningBestaandBrutoOppervlakte_fldGebouwAfgebrokenOfOntrokkenBrutoOppM2Gebouw2">aanvraag!$G$562</definedName>
    <definedName name="BerekeningBestaandBrutoOppervlakte_fldGebouwcode1">aanvraag!$B$527</definedName>
    <definedName name="BerekeningBestaandBrutoOppervlakte_fldGebouwcode10">aanvraag!$B$545</definedName>
    <definedName name="BerekeningBestaandBrutoOppervlakte_fldGebouwcode11">aanvraag!$B$547</definedName>
    <definedName name="BerekeningBestaandBrutoOppervlakte_fldGebouwcode12">aanvraag!$B$549</definedName>
    <definedName name="BerekeningBestaandBrutoOppervlakte_fldGebouwcode2">aanvraag!$B$529</definedName>
    <definedName name="BerekeningBestaandBrutoOppervlakte_fldGebouwcode3">aanvraag!$B$531</definedName>
    <definedName name="BerekeningBestaandBrutoOppervlakte_fldGebouwcode4">aanvraag!$B$533</definedName>
    <definedName name="BerekeningBestaandBrutoOppervlakte_fldGebouwcode5">aanvraag!$B$535</definedName>
    <definedName name="BerekeningBestaandBrutoOppervlakte_fldGebouwcode6">aanvraag!$B$537</definedName>
    <definedName name="BerekeningBestaandBrutoOppervlakte_fldGebouwcode7">aanvraag!$B$539</definedName>
    <definedName name="BerekeningBestaandBrutoOppervlakte_fldGebouwcode8">aanvraag!$B$541</definedName>
    <definedName name="BerekeningBestaandBrutoOppervlakte_fldGebouwcode9">aanvraag!$B$543</definedName>
    <definedName name="BerekeningBestaandBrutoOppervlakte_fldGebouwcodeAfbraak1">aanvraag!$B$560</definedName>
    <definedName name="BerekeningBestaandBrutoOppervlakte_fldGebouwcodeAfbraak2">aanvraag!$B$562</definedName>
    <definedName name="BerekeningBestaandBrutoOppervlakte_fldGenormeerdeOmgevingBehoudenBrutoOppM2Fietsenberging">aanvraag!$Q$614</definedName>
    <definedName name="BerekeningBestaandBrutoOppervlakte_fldGenormeerdeOmgevingBehoudenBrutoOppM2OpenEnOverdekteSpeelplaats">aanvraag!$Q$616</definedName>
    <definedName name="BerekeningBestaandBrutoOppervlakte_fldGenormeerdeOmgevingBehoudenBrutoOppM2OverdekteSpeelplaats">aanvraag!$Q$612</definedName>
    <definedName name="BerekeningBestaandBrutoOppervlakte_fldGenormeerdeOmgevingBehoudenBrutoOppM2ParkeerEnManoeuvreerruimte">aanvraag!$Q$618</definedName>
    <definedName name="BerekeningBestaandBrutoOppervlakte_fldLokaalLOAfgebrokenOfOntrokkenBouwjaarGebouw1">aanvraag!$P$586</definedName>
    <definedName name="BerekeningBestaandBrutoOppervlakte_fldLokaalLOAfgebrokenOfOntrokkenBouwjaarGebouw2">aanvraag!$P$588</definedName>
    <definedName name="BerekeningBestaandBrutoOppervlakte_fldLokaalLOAfgebrokenOfOntrokkenBrutoOppM2Gebouw1">aanvraag!$G$586</definedName>
    <definedName name="BerekeningBestaandBrutoOppervlakte_fldLokaalLOAfgebrokenOfOntrokkenBrutoOppM2Gebouw2">aanvraag!$G$588</definedName>
    <definedName name="BerekeningBestaandBrutoOppervlakte_fldLokaalLOAfgebrokenOfOntrokkenGebouwcodeGebouw1">aanvraag!$B$586</definedName>
    <definedName name="BerekeningBestaandBrutoOppervlakte_fldLokaalLOAfgebrokenOfOntrokkenGebouwcodeGebouw2">aanvraag!$B$588</definedName>
    <definedName name="BerekeningBestaandBrutoOppervlakte_fldLokaalLOBouwjaarGebouw1">aanvraag!$S$572</definedName>
    <definedName name="BerekeningBestaandBrutoOppervlakte_fldLokaalLOBouwjaarGebouw2">aanvraag!$S$574</definedName>
    <definedName name="BerekeningBestaandBrutoOppervlakte_fldLokaalLOBouwjaarGebouw3">aanvraag!$S$576</definedName>
    <definedName name="BerekeningBestaandBrutoOppervlakte_fldLokaalLOBrutoOppM2Gebouw1">aanvraag!$I$572</definedName>
    <definedName name="BerekeningBestaandBrutoOppervlakte_fldLokaalLOBrutoOppM2Gebouw2">aanvraag!$I$574</definedName>
    <definedName name="BerekeningBestaandBrutoOppervlakte_fldLokaalLOBrutoOppM2Gebouw3">aanvraag!$I$576</definedName>
    <definedName name="BerekeningBestaandBrutoOppervlakte_fldLokaalLOGebouwCodeGebouw1">aanvraag!$B$572</definedName>
    <definedName name="BerekeningBestaandBrutoOppervlakte_fldLokaalLOGebouwCodeGebouw2">aanvraag!$B$574</definedName>
    <definedName name="BerekeningBestaandBrutoOppervlakte_fldLokaalLOGebouwCodeGebouw3">aanvraag!$B$576</definedName>
    <definedName name="BerekeningBestaandBrutoOppervlakte_fldSchoolgebouwenBouwjaarGebouw1">aanvraag!$S$527</definedName>
    <definedName name="BerekeningBestaandBrutoOppervlakte_fldSchoolgebouwenBouwjaarGebouw10">aanvraag!$S$545</definedName>
    <definedName name="BerekeningBestaandBrutoOppervlakte_fldSchoolgebouwenBouwjaarGebouw11">aanvraag!$S$547</definedName>
    <definedName name="BerekeningBestaandBrutoOppervlakte_fldSchoolgebouwenBouwjaarGebouw12">aanvraag!$S$549</definedName>
    <definedName name="BerekeningBestaandBrutoOppervlakte_fldSchoolgebouwenBouwjaarGebouw2">aanvraag!$S$529</definedName>
    <definedName name="BerekeningBestaandBrutoOppervlakte_fldSchoolgebouwenBouwjaarGebouw3">aanvraag!$S$531</definedName>
    <definedName name="BerekeningBestaandBrutoOppervlakte_fldSchoolgebouwenBouwjaarGebouw4">aanvraag!$S$533</definedName>
    <definedName name="BerekeningBestaandBrutoOppervlakte_fldSchoolgebouwenBouwjaarGebouw5">aanvraag!$S$535</definedName>
    <definedName name="BerekeningBestaandBrutoOppervlakte_fldSchoolgebouwenBouwjaarGebouw6">aanvraag!$S$537</definedName>
    <definedName name="BerekeningBestaandBrutoOppervlakte_fldSchoolgebouwenBouwjaarGebouw7">aanvraag!$S$539</definedName>
    <definedName name="BerekeningBestaandBrutoOppervlakte_fldSchoolgebouwenBouwjaarGebouw8">aanvraag!$S$541</definedName>
    <definedName name="BerekeningBestaandBrutoOppervlakte_fldSchoolgebouwenBouwjaarGebouw9">aanvraag!$S$543</definedName>
    <definedName name="BerekeningBestaandBrutoOppervlakte_fldSchoolgebouwenBrutoOppM2Gebouw1">aanvraag!$I$527</definedName>
    <definedName name="BerekeningBestaandBrutoOppervlakte_fldSchoolgebouwenBrutoOppM2Gebouw10">aanvraag!$I$545</definedName>
    <definedName name="BerekeningBestaandBrutoOppervlakte_fldSchoolgebouwenBrutoOppM2Gebouw11">aanvraag!$I$547</definedName>
    <definedName name="BerekeningBestaandBrutoOppervlakte_fldSchoolgebouwenBrutoOppM2Gebouw12">aanvraag!$I$549</definedName>
    <definedName name="BerekeningBestaandBrutoOppervlakte_fldSchoolgebouwenBrutoOppM2Gebouw2">aanvraag!$I$529</definedName>
    <definedName name="BerekeningBestaandBrutoOppervlakte_fldSchoolgebouwenBrutoOppM2Gebouw3">aanvraag!$I$531</definedName>
    <definedName name="BerekeningBestaandBrutoOppervlakte_fldSchoolgebouwenBrutoOppM2Gebouw4">aanvraag!$I$533</definedName>
    <definedName name="BerekeningBestaandBrutoOppervlakte_fldSchoolgebouwenBrutoOppM2Gebouw5">aanvraag!$I$535</definedName>
    <definedName name="BerekeningBestaandBrutoOppervlakte_fldSchoolgebouwenBrutoOppM2Gebouw6">aanvraag!$I$537</definedName>
    <definedName name="BerekeningBestaandBrutoOppervlakte_fldSchoolgebouwenBrutoOppM2Gebouw7">aanvraag!$I$539</definedName>
    <definedName name="BerekeningBestaandBrutoOppervlakte_fldSchoolgebouwenBrutoOppM2Gebouw8">aanvraag!$I$541</definedName>
    <definedName name="BerekeningBestaandBrutoOppervlakte_fldSchoolgebouwenBrutoOppM2Gebouw9">aanvraag!$I$543</definedName>
    <definedName name="BerekeningBestaandBrutoOppervlakte_fldTechnischeLokalenBrutoOppM2AndereLokalen">aanvraag!$Q$608</definedName>
    <definedName name="BerekeningBestaandBrutoOppervlakte_fldTechnischeLokalenBrutoOppM2Hoogspanningscabine">aanvraag!$Q$602</definedName>
    <definedName name="BerekeningBestaandBrutoOppervlakte_fldTechnischeLokalenBrutoOppM2Machinekamer">aanvraag!$Q$604</definedName>
    <definedName name="BerekeningBestaandBrutoOppervlakte_fldTechnischeLokalenBrutoOppM2OpslagplaatsBrandstof">aanvraag!$Q$606</definedName>
    <definedName name="BerekeningBestaandBrutoOppervlakte_fldTechnischeLokalenBrutoOppM2Stookplaats1">aanvraag!$Q$594</definedName>
    <definedName name="BerekeningBestaandBrutoOppervlakte_fldTechnischeLokalenBrutoOppM2Stookplaats2">aanvraag!$Q$596</definedName>
    <definedName name="BerekeningBestaandBrutoOppervlakte_fldTechnischeLokalenBrutoOppM2Stookplaats3">aanvraag!$Q$598</definedName>
    <definedName name="BerekeningBestaandBrutoOppervlakte_fldTechnischeLokalenBrutoOppM2Stookplaats4">aanvraag!$Q$600</definedName>
    <definedName name="BerekeningFysischeNorm_fldAantalFiets">aanvraag!$B$386</definedName>
    <definedName name="BerekeningFysischeNorm_fldAantalLeerlingenOpleidingsvorm1">aanvraag!$Q$374</definedName>
    <definedName name="BerekeningFysischeNorm_fldAantalLeerlingenOpleidingsvorm2">aanvraag!$Q$376</definedName>
    <definedName name="BerekeningFysischeNorm_fldAantalLeerlingenOpleidingsvorm3">aanvraag!$Q$378</definedName>
    <definedName name="BerekeningFysischeNorm_fldAantalLeerlingenOpleidingsvorm4">aanvraag!$Q$380</definedName>
    <definedName name="BerekeningFysischeNorm_fldAantalPersoneelsledenHalveOpdracht">aanvraag!$B$390</definedName>
    <definedName name="BerekeningFysischeNorm_fldAantalWekelijkseLestijdenLO">aanvraag!$B$394</definedName>
    <definedName name="BerekeningMaximaleBrutoOppervlakte_fldAantalLeerlingenMetselaarDerdeFase">aanvraag!$Q$466</definedName>
    <definedName name="BerekeningMaximaleBrutoOppervlakte_fldAantalLeerlingenMetselaarEersteEnTweedeFase">aanvraag!$Q$464</definedName>
    <definedName name="BerekeningMaximaleBrutoOppervlakte_fldAantalLeerlingenWerkplaatsSchrijnwerkerDerdeFase">aanvraag!$Q$477</definedName>
    <definedName name="BerekeningMaximaleBrutoOppervlakte_fldAantalLeerlingenWerkplaatsSchrijnwerkerEersteEnTweedeFase">aanvraag!$Q$475</definedName>
    <definedName name="BerekeningMaximaleBrutoOppervlakte_fldLestijdenOpleidingsvorm3Aluminiumschrijnwerker">aanvraag!$Q$423</definedName>
    <definedName name="BerekeningMaximaleBrutoOppervlakte_fldLestijdenOpleidingsvorm3Autohulpmecanicien">aanvraag!$Q$403</definedName>
    <definedName name="BerekeningMaximaleBrutoOppervlakte_fldLestijdenOpleidingsvorm3Bakkersgast">aanvraag!$Q$453</definedName>
    <definedName name="BerekeningMaximaleBrutoOppervlakte_fldLestijdenOpleidingsvorm3Boekbinder">aanvraag!$Q$411</definedName>
    <definedName name="BerekeningMaximaleBrutoOppervlakte_fldLestijdenOpleidingsvorm3Confectiestikker">aanvraag!$Q$427</definedName>
    <definedName name="BerekeningMaximaleBrutoOppervlakte_fldLestijdenOpleidingsvorm3Grootkeukenmedewerker">aanvraag!$Q$455</definedName>
    <definedName name="BerekeningMaximaleBrutoOppervlakte_fldLestijdenOpleidingsvorm3Hoeklasser">aanvraag!$Q$435</definedName>
    <definedName name="BerekeningMaximaleBrutoOppervlakte_fldLestijdenOpleidingsvorm3Hulpdrukker">aanvraag!$Q$407</definedName>
    <definedName name="BerekeningMaximaleBrutoOppervlakte_fldLestijdenOpleidingsvorm3Hulpwever">aanvraag!$Q$447</definedName>
    <definedName name="BerekeningMaximaleBrutoOppervlakte_fldLestijdenOpleidingsvorm3Interieurbouwer">aanvraag!$Q$421</definedName>
    <definedName name="BerekeningMaximaleBrutoOppervlakte_fldLestijdenOpleidingsvorm3Kappersmedewerker">aanvraag!$Q$433</definedName>
    <definedName name="BerekeningMaximaleBrutoOppervlakte_fldLestijdenOpleidingsvorm3LogistiekAssistent">aanvraag!$Q$442</definedName>
    <definedName name="BerekeningMaximaleBrutoOppervlakte_fldLestijdenOpleidingsvorm3Loodgieter">aanvraag!$Q$405</definedName>
    <definedName name="BerekeningMaximaleBrutoOppervlakte_fldLestijdenOpleidingsvorm3Magazijnmedewerker">aanvraag!$Q$417</definedName>
    <definedName name="BerekeningMaximaleBrutoOppervlakte_fldLestijdenOpleidingsvorm3Meubelstoffeerder">aanvraag!$Q$425</definedName>
    <definedName name="BerekeningMaximaleBrutoOppervlakte_fldLestijdenOpleidingsvorm3Onderhoudsassistent">aanvraag!$Q$457</definedName>
    <definedName name="BerekeningMaximaleBrutoOppervlakte_fldLestijdenOpleidingsvorm3Onderhoudshulp">aanvraag!$Q$445</definedName>
    <definedName name="BerekeningMaximaleBrutoOppervlakte_fldLestijdenOpleidingsvorm3Plaatbewerker">aanvraag!$Q$437</definedName>
    <definedName name="BerekeningMaximaleBrutoOppervlakte_fldLestijdenOpleidingsvorm3Plaatslager">aanvraag!$Q$401</definedName>
    <definedName name="BerekeningMaximaleBrutoOppervlakte_fldLestijdenOpleidingsvorm3Receptiemedewerker">aanvraag!$Q$415</definedName>
    <definedName name="BerekeningMaximaleBrutoOppervlakte_fldLestijdenOpleidingsvorm3Schoenhersteller">aanvraag!$Q$431</definedName>
    <definedName name="BerekeningMaximaleBrutoOppervlakte_fldLestijdenOpleidingsvorm3Slagersgast">aanvraag!$Q$451</definedName>
    <definedName name="BerekeningMaximaleBrutoOppervlakte_fldLestijdenOpleidingsvorm3Tuinbouwarbeider">aanvraag!$Q$429</definedName>
    <definedName name="BerekeningMaximaleBrutoOppervlakte_fldLestijdenOpleidingsvorm3Verzorgende">aanvraag!$Q$439</definedName>
    <definedName name="BerekeningMaximaleBrutoOppervlakte_fldLestijdenOpleidingsvorm3Wasserijoperator">aanvraag!$Q$449</definedName>
    <definedName name="BerekeningMaximaleBrutoOppervlakte_fldLestijdenOpleidingsvorm3Werkplaatsschrijnwerker">aanvraag!$Q$419</definedName>
    <definedName name="BerekeningMaximaleBrutoOppervlakte_fldLestijdenOpleidingsvorm3Winkelhulp">aanvraag!$Q$413</definedName>
    <definedName name="BerekeningMaximaleBrutoOppervlakte_fldLestijdenOpleidingsvorm3Zeefdrukker">aanvraag!$Q$409</definedName>
    <definedName name="BerekeningTotaleKostprijs_fldTotaleKostprijsAfbraakwerken">aanvraag!$R$700</definedName>
    <definedName name="BerekeningTotaleKostprijs_fldTotaleKostprijsEersteUitrustingLokalenLO">aanvraag!$R$725</definedName>
    <definedName name="BerekeningTotaleKostprijs_fldTotaleKostprijsEersteUitrustingOpenSpeelplaats">aanvraag!$R$729</definedName>
    <definedName name="BerekeningTotaleKostprijs_fldTotaleKostprijsEersteUitrustingOverdekteSpeelplaats">aanvraag!$R$727</definedName>
    <definedName name="BerekeningTotaleKostprijs_fldTotaleKostprijsEersteUitrustingSchoolgebouwen">aanvraag!$R$723</definedName>
    <definedName name="GegevensActualisatie_fldOmschrijvingDuurzaamheid">aanvraag!$B$351</definedName>
    <definedName name="GegevensActualisatie_fldOmschrijvingMultifunctionaliteit">aanvraag!$B$346</definedName>
    <definedName name="GegevensSubsidiewaarden_fldInstellingAdministratieveZetelGemeente">aanvraag!$V$199</definedName>
    <definedName name="GegevensSubsidiewaarden_fldInstellingAdministratieveZetelHuisnummer">aanvraag!$AM$197</definedName>
    <definedName name="GegevensSubsidiewaarden_fldInstellingAdministratieveZetelPostnummer">aanvraag!$Q$199</definedName>
    <definedName name="GegevensSubsidiewaarden_fldInstellingAdministratieveZetelStraat">aanvraag!$Q$197</definedName>
    <definedName name="GegevensSubsidiewaarden_fldInstellingBeschikbaarGebouwGemeente">aanvraag!$V$205</definedName>
    <definedName name="GegevensSubsidiewaarden_fldInstellingBeschikbaarGebouwHuisnummer">aanvraag!$AM$203</definedName>
    <definedName name="GegevensSubsidiewaarden_fldInstellingBeschikbaarGebouwPostnummer">aanvraag!$Q$205</definedName>
    <definedName name="GegevensSubsidiewaarden_fldInstellingBeschikbaarGebouwStraat">aanvraag!$Q$203</definedName>
    <definedName name="GegevensSubsidiewaarden_fldInstellingInrichtendeMachtOfSchoolbestuur">aanvraag!$Q$192</definedName>
    <definedName name="Ondertekening_fdlOndertekeningVoorEnAchternaam">aanvraag!$O$798</definedName>
    <definedName name="Ondertekening_fldOndertekeningFunctie">aanvraag!$O$800</definedName>
    <definedName name="Ondertekening_fldOndertekeningHandtekening">aanvraag!$O$792</definedName>
    <definedName name="Ondertekening_fldOndertekeningsDatum">aanvraag!$Q$790:$R$790,aanvraag!$W$790:$X$790,aanvraag!$AB$790:$AE$790</definedName>
    <definedName name="Ontvangstdatum_fldOntvangstdatum">aanvraag!$AI$10</definedName>
    <definedName name="OppervlakteNieuwbouwEnKostprijs_fldNieuwbouwBrutoOppM2LokalenLO">aanvraag!$Q$635</definedName>
    <definedName name="OppervlakteNieuwbouwEnKostprijs_fldNieuwbouwBrutoOppM2Schoolgebouwen">aanvraag!$Q$633</definedName>
    <definedName name="OppervlakteNieuwbouwEnKostprijs_fldNieuwbouwBrutoOppM2TechnischeLokalen">aanvraag!$Q$637</definedName>
    <definedName name="OppervlakteNieuwbouwEnKostprijs_fldNieuwbouwGenormeerdeOmgevingBrutoOppM2Fietsenberging">aanvraag!$Q$648</definedName>
    <definedName name="OppervlakteNieuwbouwEnKostprijs_fldNieuwbouwGenormeerdeOmgevingBrutoOppM2OpenSpeelplaats">aanvraag!$Q$646</definedName>
    <definedName name="OppervlakteNieuwbouwEnKostprijs_fldNieuwbouwGenormeerdeOmgevingBrutoOppM2OverdekteSpeelplaats">aanvraag!$Q$644</definedName>
    <definedName name="OppervlakteNieuwbouwEnKostprijs_fldNieuwbouwGenormeerdeOmgevingBrutoOppM2ParkeerEnManoeuvreerruimte">aanvraag!$Q$650</definedName>
    <definedName name="OppervlakteNieuwbouwEnKostprijs_fldNieuwbouwGenormeerdeOmgevingKostprijsFietsenberging">aanvraag!$Z$648</definedName>
    <definedName name="OppervlakteNieuwbouwEnKostprijs_fldNieuwbouwGenormeerdeOmgevingKostprijsOpenSpeelplaats">aanvraag!$Z$646</definedName>
    <definedName name="OppervlakteNieuwbouwEnKostprijs_fldNieuwbouwGenormeerdeOmgevingKostprijsOverdekteSpeelplaats">aanvraag!$Z$644</definedName>
    <definedName name="OppervlakteNieuwbouwEnKostprijs_fldNieuwbouwGenormeerdeOmgevingKostprijsParkeerEnManoeuvreerruimte">aanvraag!$Z$650</definedName>
    <definedName name="OppervlakteNieuwbouwEnKostprijs_fldNieuwbouwKostprijsLokalenLO">aanvraag!$Z$635</definedName>
    <definedName name="OppervlakteNieuwbouwEnKostprijs_fldNieuwbouwKostprijsSchoolgebouwen">aanvraag!$Z$633</definedName>
    <definedName name="OppervlakteNieuwbouwEnKostprijs_fldNieuwbouwKostprijsTechnischeLokalen">aanvraag!$Z$637</definedName>
    <definedName name="OppervlakteNieuwbouwEnKostprijs_fldNieuwbouwNietGenormeerdeOmgevingKostprijs">aanvraag!$B$658</definedName>
    <definedName name="OppervlakteVerbouwingswerkenEnKostprijs_fldVerbouwingswerkenBrutoOppM2LokalenLO">aanvraag!$Q$676</definedName>
    <definedName name="OppervlakteVerbouwingswerkenEnKostprijs_fldVerbouwingswerkenBrutoOppM2Schoolgebouwen">aanvraag!$Q$674</definedName>
    <definedName name="OppervlakteVerbouwingswerkenEnKostprijs_fldVerbouwingswerkenBrutoOppM2TechnischeLokalen">aanvraag!$Q$678</definedName>
    <definedName name="OppervlakteVerbouwingswerkenEnKostprijs_fldVerbouwingswerkenGenormeerdeOmgevingswerkenBrutoOppM2Fietsenberging">aanvraag!$Q$688</definedName>
    <definedName name="OppervlakteVerbouwingswerkenEnKostprijs_fldVerbouwingswerkenGenormeerdeOmgevingswerkenBrutoOppM2OpenSpeelplaats">aanvraag!$Q$686</definedName>
    <definedName name="OppervlakteVerbouwingswerkenEnKostprijs_fldVerbouwingswerkenGenormeerdeOmgevingswerkenBrutoOppM2OverdekteSpeelplaats">aanvraag!$Q$684</definedName>
    <definedName name="OppervlakteVerbouwingswerkenEnKostprijs_fldVerbouwingswerkenGenormeerdeOmgevingswerkenBrutoOppM2ParkeerEnManoeuvreerruimte">aanvraag!$Q$690</definedName>
    <definedName name="OppervlakteVerbouwingswerkenEnKostprijs_fldVerbouwingswerkenGenormeerdeOmgevingswerkenKostprijsFietsenberging">aanvraag!$Z$688</definedName>
    <definedName name="OppervlakteVerbouwingswerkenEnKostprijs_fldVerbouwingswerkenGenormeerdeOmgevingswerkenKostprijsOpenSpeelplaats">aanvraag!$Z$686</definedName>
    <definedName name="OppervlakteVerbouwingswerkenEnKostprijs_fldVerbouwingswerkenGenormeerdeOmgevingswerkenKostprijsOverdekteSpeelplaats">aanvraag!$Z$684</definedName>
    <definedName name="OppervlakteVerbouwingswerkenEnKostprijs_fldVerbouwingswerkenGenormeerdeOmgevingswerkenKostprijsParkeerEnManoeuvreerruimte">aanvraag!$Z$690</definedName>
    <definedName name="OppervlakteVerbouwingswerkenEnKostprijs_fldVerbouwingswerkenKostprijsLokalenLO">aanvraag!$Z$676</definedName>
    <definedName name="OppervlakteVerbouwingswerkenEnKostprijs_fldVerbouwingswerkenKostprijsSchoolgebouwen">aanvraag!$Z$674</definedName>
    <definedName name="OppervlakteVerbouwingswerkenEnKostprijs_fldVerbouwingswerkenKostprijsTechnischeLokalen">aanvraag!$Z$678</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463" i="1" l="1"/>
  <c r="AQ468" i="1"/>
  <c r="AJ676" i="1"/>
  <c r="AJ674" i="1"/>
  <c r="AJ635" i="1"/>
  <c r="AJ633" i="1"/>
  <c r="R702" i="1"/>
  <c r="W756" i="1"/>
  <c r="P756" i="1"/>
  <c r="W754" i="1"/>
  <c r="P754" i="1"/>
  <c r="P752" i="1"/>
  <c r="W750" i="1"/>
  <c r="W752" i="1"/>
  <c r="P750" i="1"/>
  <c r="W748" i="1"/>
  <c r="P748" i="1"/>
  <c r="W746" i="1"/>
  <c r="W744" i="1"/>
  <c r="R721" i="1"/>
  <c r="R716" i="1"/>
  <c r="R714" i="1"/>
  <c r="R712" i="1"/>
  <c r="R709" i="1"/>
  <c r="R704" i="1"/>
  <c r="Z678" i="1"/>
  <c r="Z718" i="1"/>
  <c r="Z637" i="1"/>
  <c r="Z706" i="1"/>
  <c r="X588" i="1"/>
  <c r="X586" i="1"/>
  <c r="AB576" i="1"/>
  <c r="AB574" i="1"/>
  <c r="AB572" i="1"/>
  <c r="X562" i="1"/>
  <c r="X560" i="1"/>
  <c r="AF549" i="1"/>
  <c r="AF547" i="1"/>
  <c r="AF545" i="1"/>
  <c r="AF543" i="1"/>
  <c r="AF541" i="1"/>
  <c r="AF539" i="1"/>
  <c r="AF537" i="1"/>
  <c r="AF535" i="1"/>
  <c r="AF533" i="1"/>
  <c r="AF531" i="1"/>
  <c r="AF529" i="1"/>
  <c r="AF527" i="1"/>
  <c r="Q512" i="1"/>
  <c r="AK756" i="1"/>
  <c r="Q510" i="1"/>
  <c r="AK754" i="1"/>
  <c r="AQ502" i="1"/>
  <c r="AQ500" i="1"/>
  <c r="B502" i="1"/>
  <c r="AK746" i="1"/>
  <c r="AQ488" i="1"/>
  <c r="X477" i="1"/>
  <c r="X475" i="1"/>
  <c r="AQ466" i="1"/>
  <c r="AQ461" i="1"/>
  <c r="X457" i="1"/>
  <c r="X455" i="1"/>
  <c r="X453" i="1"/>
  <c r="X451" i="1"/>
  <c r="X449" i="1"/>
  <c r="X447" i="1"/>
  <c r="X445" i="1"/>
  <c r="X442" i="1"/>
  <c r="X439" i="1"/>
  <c r="X437" i="1"/>
  <c r="X435" i="1"/>
  <c r="X433" i="1"/>
  <c r="X431" i="1"/>
  <c r="X429" i="1"/>
  <c r="X427" i="1"/>
  <c r="X425" i="1"/>
  <c r="X423" i="1"/>
  <c r="X421" i="1"/>
  <c r="X419" i="1"/>
  <c r="X417" i="1"/>
  <c r="X415" i="1"/>
  <c r="X413" i="1"/>
  <c r="X411" i="1"/>
  <c r="X409" i="1"/>
  <c r="X407" i="1"/>
  <c r="X405" i="1"/>
  <c r="X403" i="1"/>
  <c r="X401" i="1"/>
  <c r="Q382" i="1"/>
  <c r="Q506" i="1"/>
  <c r="AK752" i="1"/>
  <c r="AQ374" i="1"/>
  <c r="AQ486" i="1"/>
  <c r="AD754" i="1"/>
  <c r="X479" i="1"/>
  <c r="Q496" i="1"/>
  <c r="AD748" i="1"/>
  <c r="Q486" i="1"/>
  <c r="AK590" i="1"/>
  <c r="P746" i="1"/>
  <c r="AD746" i="1"/>
  <c r="R731" i="1"/>
  <c r="AD756" i="1"/>
  <c r="AK565" i="1"/>
  <c r="P744" i="1"/>
  <c r="AD744" i="1"/>
  <c r="AD750" i="1"/>
  <c r="X466" i="1"/>
  <c r="Q508" i="1"/>
  <c r="AK750" i="1"/>
  <c r="X464" i="1"/>
  <c r="AD752" i="1"/>
  <c r="X459" i="1"/>
  <c r="Q488" i="1"/>
  <c r="X468" i="1"/>
  <c r="Q492" i="1"/>
  <c r="Q498" i="1"/>
  <c r="AK744" i="1"/>
</calcChain>
</file>

<file path=xl/sharedStrings.xml><?xml version="1.0" encoding="utf-8"?>
<sst xmlns="http://schemas.openxmlformats.org/spreadsheetml/2006/main" count="634" uniqueCount="308">
  <si>
    <t xml:space="preserve"> </t>
  </si>
  <si>
    <t>Subsidieaanvraag voor een infrastructuurproject in het buitengewoon secundair onderwijs</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</si>
  <si>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</si>
  <si>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</si>
  <si>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</si>
  <si>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</si>
  <si>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</si>
  <si>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</si>
  <si>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</si>
  <si>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scheme val="minor"/>
      </rPr>
      <t xml:space="preserve">T </t>
    </r>
    <r>
      <rPr>
        <sz val="10"/>
        <rFont val="Calibri"/>
        <family val="2"/>
        <scheme val="minor"/>
      </rPr>
      <t xml:space="preserve"> 02 221 05 11 </t>
    </r>
  </si>
  <si>
    <t>info@agion.be</t>
  </si>
  <si>
    <t>www.agion.be</t>
  </si>
  <si>
    <t>Waarvoor dient dit formulier?</t>
  </si>
  <si>
    <t>Met dit formulier vraagt de inrichtende macht van de school, per vestigingsplaats, subsidies aan voor een infrastructuurproject van de school voor buitengewoon secundair onderwijs.</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</si>
  <si>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</si>
  <si>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</si>
  <si>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</si>
  <si>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</si>
  <si>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</si>
  <si>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</si>
  <si>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</si>
  <si>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de vestigingsplaats?</t>
  </si>
  <si>
    <t>vrij gesubsidieerd onderwijs</t>
  </si>
  <si>
    <t>gemeentelijk onderwijs</t>
  </si>
  <si>
    <t>provinciaal onderwijs</t>
  </si>
  <si>
    <t>In welke provincie ligt de vestigingsplaats?</t>
  </si>
  <si>
    <t>Antwerpen</t>
  </si>
  <si>
    <t>Limburg</t>
  </si>
  <si>
    <t>Vlaams-Brabant</t>
  </si>
  <si>
    <t>Brussels Hoofdstedelijk Gewest</t>
  </si>
  <si>
    <t>Oost-Vlaanderen</t>
  </si>
  <si>
    <t>West-Vlaanderen</t>
  </si>
  <si>
    <t>Welke procedure is van toepassing op deze aanvraag?</t>
  </si>
  <si>
    <t>De verkorte procedure, de verkorte procedure sanitair en de spoedprocedure zijn niet van toepassing op het gemeentelijk onderwijs.</t>
  </si>
  <si>
    <t>standaardprocedure</t>
  </si>
  <si>
    <t xml:space="preserve">verkorte procedure </t>
  </si>
  <si>
    <t>verkorte procedure sanitair</t>
  </si>
  <si>
    <t xml:space="preserve">spoedprocedure </t>
  </si>
  <si>
    <r>
      <t xml:space="preserve">werken na aankoop. </t>
    </r>
    <r>
      <rPr>
        <b/>
        <sz val="10"/>
        <rFont val="Calibri"/>
        <family val="2"/>
        <scheme val="minor"/>
      </rPr>
      <t>Vul</t>
    </r>
    <r>
      <rPr>
        <sz val="10"/>
        <rFont val="Calibri"/>
        <family val="2"/>
        <scheme val="minor"/>
      </rPr>
      <t xml:space="preserve"> </t>
    </r>
    <r>
      <rPr>
        <b/>
        <sz val="10"/>
        <rFont val="Calibri"/>
        <family val="2"/>
        <scheme val="minor"/>
      </rPr>
      <t>het dossiernummer in van het aankoopdossier.</t>
    </r>
  </si>
  <si>
    <t xml:space="preserve">Heeft deze aanvraag alleen betrekking op verbouwingswerken van minder dan 125.000 euro (geïndexeerd)? </t>
  </si>
  <si>
    <t>ja</t>
  </si>
  <si>
    <t>nee</t>
  </si>
  <si>
    <t>Dient u deze subsidieaanvraag in via Katholiek Onderwijs Vlaanderen?</t>
  </si>
  <si>
    <t>Staat u al op onze wachtlijst voor een subsidie voor hetzelfde infrastructuurproject?</t>
  </si>
  <si>
    <r>
      <t xml:space="preserve">ja. </t>
    </r>
    <r>
      <rPr>
        <b/>
        <sz val="10"/>
        <rFont val="Calibri"/>
        <family val="2"/>
        <scheme val="minor"/>
      </rPr>
      <t>Vul het dossiernummer of de dossiernummers in.</t>
    </r>
  </si>
  <si>
    <t>Vul de gegevens van de inrichtende macht in.</t>
  </si>
  <si>
    <t>naam</t>
  </si>
  <si>
    <t>straat en nummer</t>
  </si>
  <si>
    <t>postnummer en gemeente</t>
  </si>
  <si>
    <t>ondernemingsnummer</t>
  </si>
  <si>
    <t>Vul de gegevens van de onderwijsinstelling in.</t>
  </si>
  <si>
    <t>Vul de gegevens van de vestigingsplaats in.</t>
  </si>
  <si>
    <t>instellingsnummer</t>
  </si>
  <si>
    <t>Vul de administratieve gegevens in van de locatie waar de werken worden uitgevoerd.</t>
  </si>
  <si>
    <t>Vul de kadastrale gegevens in van de locatie waar de werken worden uitgevoerd.</t>
  </si>
  <si>
    <t>afdeling</t>
  </si>
  <si>
    <t>sectie</t>
  </si>
  <si>
    <t>nummer(s)</t>
  </si>
  <si>
    <t>oppervlakte van de percelen</t>
  </si>
  <si>
    <t>ha</t>
  </si>
  <si>
    <t>a</t>
  </si>
  <si>
    <t>ca</t>
  </si>
  <si>
    <t>datum akte</t>
  </si>
  <si>
    <t>dag</t>
  </si>
  <si>
    <t>maand</t>
  </si>
  <si>
    <t>jaar</t>
  </si>
  <si>
    <t>Dient u deze subsidieaanvraag samen met een ander schoolbestuur of een andere inrichtende macht in?</t>
  </si>
  <si>
    <r>
      <t xml:space="preserve">ja. </t>
    </r>
    <r>
      <rPr>
        <i/>
        <sz val="10"/>
        <rFont val="Calibri"/>
        <family val="2"/>
        <scheme val="minor"/>
      </rPr>
      <t>Ga naar vraag 13.</t>
    </r>
  </si>
  <si>
    <r>
      <t xml:space="preserve">nee. </t>
    </r>
    <r>
      <rPr>
        <i/>
        <sz val="10"/>
        <rFont val="Calibri"/>
        <family val="2"/>
        <scheme val="minor"/>
      </rPr>
      <t>Ga naar vraag 14.</t>
    </r>
  </si>
  <si>
    <t>Bent u de coördinerende inrichtende macht voor dit dossier?</t>
  </si>
  <si>
    <t>AGION beschouwt de coördinerende inrichtende macht als eerste aanspreekpunt voor dit dossier. Als u met een andere inrichtende macht een dossier indient, fungeert een van de twee inrichtende machten als coördinerende inrichtende macht.</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</si>
  <si>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</si>
  <si>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</si>
  <si>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</si>
  <si>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</si>
  <si>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</si>
  <si>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</si>
  <si>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</si>
  <si>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</si>
  <si>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in van de coördinerende inrichtende macht voor dit dossier.</t>
  </si>
  <si>
    <t>Dient u deze subsidieaanvraag ook in voor een of meer andere vestigingsplaatsen (die al dan niet onder de bevoegdheden van dezelfde inrichtende macht vallen)?</t>
  </si>
  <si>
    <r>
      <t xml:space="preserve">ja. </t>
    </r>
    <r>
      <rPr>
        <b/>
        <sz val="10"/>
        <rFont val="Calibri"/>
        <family val="2"/>
        <scheme val="minor"/>
      </rPr>
      <t>Vul het instellings- en vestigingsplaatsnummer in van die vestigingen.</t>
    </r>
  </si>
  <si>
    <t xml:space="preserve">nee. </t>
  </si>
  <si>
    <t>Gegevens over de subsidievoorwaarden</t>
  </si>
  <si>
    <t>Voldoen uw instelling en de vestiging in kwestie aan de criteria van rationalisatie en programmatie?</t>
  </si>
  <si>
    <r>
      <t xml:space="preserve">nee. </t>
    </r>
    <r>
      <rPr>
        <i/>
        <sz val="10"/>
        <rFont val="Calibri"/>
        <family val="2"/>
        <scheme val="minor"/>
      </rPr>
      <t>U komt niet in aanmerking voor een subsidie.</t>
    </r>
  </si>
  <si>
    <t>Kruis aan in welke hoedanigheid u deze subsidieaanvraag indient.</t>
  </si>
  <si>
    <t>Voeg bij dit formulier een bewijs van zakelijk recht of een bewijs van eigendom als u dat nog niet eerder aan 
AGION hebt bezorgd.</t>
  </si>
  <si>
    <t>eigenaar van de gebouwen waar de werken zullen plaatsvinden</t>
  </si>
  <si>
    <t>houder van een zakelijk recht</t>
  </si>
  <si>
    <t>houder van de optie op een zakelijk recht</t>
  </si>
  <si>
    <t>Is er binnen een straal van twee kilometer een beschikbaar schoolgebouw dat volledig onbezet is of dat binnen het schooljaar kan worden vrijgemaakt?</t>
  </si>
  <si>
    <r>
      <t>ja.</t>
    </r>
    <r>
      <rPr>
        <i/>
        <sz val="10"/>
        <rFont val="Calibri"/>
        <family val="2"/>
        <scheme val="minor"/>
      </rPr>
      <t xml:space="preserve"> Ga naar vraag 21.</t>
    </r>
  </si>
  <si>
    <r>
      <t xml:space="preserve">nee. </t>
    </r>
    <r>
      <rPr>
        <i/>
        <sz val="10"/>
        <rFont val="Calibri"/>
        <family val="2"/>
        <scheme val="minor"/>
      </rPr>
      <t>Ga naar vraag 22.</t>
    </r>
  </si>
  <si>
    <t>Vul de gegevens van die instelling in.</t>
  </si>
  <si>
    <t>inrichtende macht of schoolbestuur</t>
  </si>
  <si>
    <t>administratieve zetel</t>
  </si>
  <si>
    <t>beschikbaar gebouw</t>
  </si>
  <si>
    <t>Valt u onder het toepassingsgebied van het decreet open scholen?</t>
  </si>
  <si>
    <t>https://www.agion.be/decreet-over-open-scholen</t>
  </si>
  <si>
    <t>vindt u meer informatie over het toepassingsgebied van het</t>
  </si>
  <si>
    <t>decreet open scholen.</t>
  </si>
  <si>
    <r>
      <t xml:space="preserve">ja. </t>
    </r>
    <r>
      <rPr>
        <b/>
        <sz val="10"/>
        <rFont val="Calibri"/>
        <family val="2"/>
        <scheme val="minor"/>
      </rPr>
      <t>Verklaar u akkoord met de onderstaande voorwaarden door de hokjes aan te kruisen.</t>
    </r>
  </si>
  <si>
    <t>Ik engageer mij om delen van de schoolinfrastructuur, waarvoor ik een reguliere subsidieaanvraag indien, open te stellen voor gebruik door derden volgens de bepalingen in het decreet open scholen. Het engagement betreft de openstelling van de delen van de schoolinfrastructuur die zich in alle redelijkheid lenen tot openstelling na de schooluren.
Uiterlijk bij de actualisatie van de subsidieaanvraag bezorg ik een afdoende onderbouwde motivering over de openstelling, zoals bepaald in het decreet.</t>
  </si>
  <si>
    <t xml:space="preserve">Ik ben ervan op de hoogte dat AGION mijn subsidieaanvraag bij actualisatie niet ontvankelijk zal verklaren en niet zal goedkeuren als ik geen afdoende onderbouwde motivering bezorg en mijn aanvraag niet voldoet aan het decreet open scholen. </t>
  </si>
  <si>
    <t>Aard van de aanvraag</t>
  </si>
  <si>
    <t>Kruis de aard van de aanvraag aan.</t>
  </si>
  <si>
    <r>
      <t xml:space="preserve">Op www.agion.be vindt u wat wordt verstaan onder </t>
    </r>
    <r>
      <rPr>
        <sz val="10"/>
        <rFont val="Calibri"/>
        <family val="2"/>
        <scheme val="minor"/>
      </rPr>
      <t>nieuwbouw</t>
    </r>
    <r>
      <rPr>
        <i/>
        <sz val="10"/>
        <rFont val="Calibri"/>
        <family val="2"/>
        <scheme val="minor"/>
      </rPr>
      <t xml:space="preserve"> en </t>
    </r>
    <r>
      <rPr>
        <sz val="10"/>
        <rFont val="Calibri"/>
        <family val="2"/>
        <scheme val="minor"/>
      </rPr>
      <t>verbouwingswerken</t>
    </r>
    <r>
      <rPr>
        <i/>
        <sz val="10"/>
        <rFont val="Calibri"/>
        <family val="2"/>
        <scheme val="minor"/>
      </rPr>
      <t>.</t>
    </r>
  </si>
  <si>
    <t>nieuwbouw</t>
  </si>
  <si>
    <t>verbouwingswerken</t>
  </si>
  <si>
    <t>Kruis aan in welke infrastructuur de werken worden uitgevoerd.</t>
  </si>
  <si>
    <t>U hoeft deze vraag alleen in te vullen als u deze aanvraag indient via de standaardprocedure of de promotiebouwprocedure die (minstens) betrekking heeft op werken aan gebouwen.</t>
  </si>
  <si>
    <t xml:space="preserve">leslokalen </t>
  </si>
  <si>
    <t>werkplaatsen</t>
  </si>
  <si>
    <t>polyvalente zaal en/of refter</t>
  </si>
  <si>
    <t>administratie en/of ondersteuning</t>
  </si>
  <si>
    <t>sanitair</t>
  </si>
  <si>
    <t>turnzaal en/of sporthal</t>
  </si>
  <si>
    <t>andere ruimte:</t>
  </si>
  <si>
    <t>Omschrijf de geplande werken.</t>
  </si>
  <si>
    <t>Motiveer de geplande werken.</t>
  </si>
  <si>
    <t>Geef daarbij aan dat ze passen in een langetermijnvisie.</t>
  </si>
  <si>
    <t>Wat is de voorziene startdatum voor de uitvoering van de werken?</t>
  </si>
  <si>
    <t>Wat is de geplande uitvoeringsperiode van de werken?</t>
  </si>
  <si>
    <t xml:space="preserve">U hoeft deze vraag alleen in te vullen als u deze aanvraag indient via de standaardprocedure. </t>
  </si>
  <si>
    <t>maanden</t>
  </si>
  <si>
    <t>Komen de bovenvermelde werken in aanmerking voor een schadeloosstelling van de verzekering?</t>
  </si>
  <si>
    <r>
      <t xml:space="preserve">ja. </t>
    </r>
    <r>
      <rPr>
        <b/>
        <sz val="10"/>
        <rFont val="Calibri"/>
        <family val="2"/>
        <scheme val="minor"/>
      </rPr>
      <t>Hoeveel bedraagt die schadeloosstelling?</t>
    </r>
  </si>
  <si>
    <t>euro</t>
  </si>
  <si>
    <t>Voeg bij dit formulier een attest van de verzekering.</t>
  </si>
  <si>
    <t>Maakt deze aanvraag deel uit van een project in samenwerking met andere overheden of publieke actoren?</t>
  </si>
  <si>
    <r>
      <t xml:space="preserve">ja. </t>
    </r>
    <r>
      <rPr>
        <i/>
        <sz val="10"/>
        <rFont val="Calibri"/>
        <family val="2"/>
        <scheme val="minor"/>
      </rPr>
      <t>Voeg bij dit formulier een beschrijving van de samenwerkingsvoorwaarden.</t>
    </r>
    <r>
      <rPr>
        <sz val="10"/>
        <rFont val="Calibri"/>
        <family val="2"/>
        <scheme val="minor"/>
      </rPr>
      <t xml:space="preserve"> </t>
    </r>
    <r>
      <rPr>
        <i/>
        <sz val="10"/>
        <rFont val="Calibri"/>
        <family val="2"/>
        <scheme val="minor"/>
      </rPr>
      <t>Ga naar vraag 31.</t>
    </r>
  </si>
  <si>
    <r>
      <t xml:space="preserve">nee. </t>
    </r>
    <r>
      <rPr>
        <i/>
        <sz val="10"/>
        <rFont val="Calibri"/>
        <family val="2"/>
        <scheme val="minor"/>
      </rPr>
      <t>Ga naar vraag 32.</t>
    </r>
  </si>
  <si>
    <t>Welke andere overheden of publieke actoren kennen subsidies toe aan het project?</t>
  </si>
  <si>
    <t>agentschap Onroerend Erfgoed</t>
  </si>
  <si>
    <t>VIPA</t>
  </si>
  <si>
    <t>VGC</t>
  </si>
  <si>
    <t>OVAM</t>
  </si>
  <si>
    <t>andere instantie:</t>
  </si>
  <si>
    <t>Worden er voor deze vestigingsplaats bijkomend plaatsen gecreëerd via dit infrastructuurproject, ten opzichte van het aantal leerlingen dat momenteel op deze vestigingsplaats is ingeschreven?</t>
  </si>
  <si>
    <r>
      <t xml:space="preserve">ja. </t>
    </r>
    <r>
      <rPr>
        <i/>
        <sz val="10"/>
        <rFont val="Calibri"/>
        <family val="2"/>
        <scheme val="minor"/>
      </rPr>
      <t>Ga naar vraag 33.</t>
    </r>
  </si>
  <si>
    <r>
      <t xml:space="preserve">nee. </t>
    </r>
    <r>
      <rPr>
        <i/>
        <sz val="10"/>
        <rFont val="Calibri"/>
        <family val="2"/>
        <scheme val="minor"/>
      </rPr>
      <t>Ga naar vraag 34.</t>
    </r>
  </si>
  <si>
    <t>Vul het aantal bijkomende plaatsen in dat wordt gecreëerd via dit infrastructuurproject.</t>
  </si>
  <si>
    <t>bijkomende plaatsen</t>
  </si>
  <si>
    <t>Hoeveel leerlingen zullen de nieuwe of vernieuwde infrastructuur gebruiken?</t>
  </si>
  <si>
    <t xml:space="preserve">Bij een aanvraag voor omgevingswerken, een spoedprocedure of een verkorte procedure hoeft u deze vraag niet in te vullen. </t>
  </si>
  <si>
    <t>leerlingen</t>
  </si>
  <si>
    <t xml:space="preserve">Gegevens bij de actualisatie van uw dossier </t>
  </si>
  <si>
    <t xml:space="preserve">U hoeft deze rubriek alleen in te vullen als AGION u heeft gevraagd om uw dossier te actualiseren. </t>
  </si>
  <si>
    <t>Omschrijf op welke manier het infrastructuurproject aandacht besteedt aan duurzaamheid.</t>
  </si>
  <si>
    <t>Kijk bijvoorbeeld naar energie-efficiëntie, duurzame installaties, comfort en beleving.</t>
  </si>
  <si>
    <t>Berekening van de fysische norm</t>
  </si>
  <si>
    <t>Bij verbouwingswerken met een geraamde kostprijs van minder dan 125.000 euro (exclusief btw) hoeft  u vraag 38 tot en met 44 niet in te vullen.</t>
  </si>
  <si>
    <t>Vul het huidige aantal leerlingen in van de vestigingsplaats waar de werken worden uitgevoerd.</t>
  </si>
  <si>
    <t>Op www.agion.be vindt u welke tellingsdatum u moet gebruiken.</t>
  </si>
  <si>
    <t>aantal leerlingen opleidingsvorm 1</t>
  </si>
  <si>
    <t>aantal leerlingen opleidingsvorm 2</t>
  </si>
  <si>
    <t>aantal leerlingen opleidingsvorm 3</t>
  </si>
  <si>
    <t>aantal leerlingen opleidingsvorm 4</t>
  </si>
  <si>
    <t>totaal aantal leerlingen</t>
  </si>
  <si>
    <t>Vul het aantal leerlingen en personeelsleden in dat met de fiets of bromfiets naar school komt.</t>
  </si>
  <si>
    <t>personeelsleden</t>
  </si>
  <si>
    <t>Vul het aantal personeelsleden in dat minstens een halve opdracht vervult.</t>
  </si>
  <si>
    <t>Vul het totale aantal wekelijkse lestijden lichamelijke opvoeding in.</t>
  </si>
  <si>
    <t>lestijden</t>
  </si>
  <si>
    <t>Berekening van de maximale bruto-oppervlakte</t>
  </si>
  <si>
    <t>Vul het aantal wekelijkse lestijden in voor de verschillende opleidingen van het buitengewoon secundair onderwijs van opleidingsvorm 3.</t>
  </si>
  <si>
    <t>plaatslager</t>
  </si>
  <si>
    <t>uur</t>
  </si>
  <si>
    <t>m²</t>
  </si>
  <si>
    <t>autohulpmecanicien</t>
  </si>
  <si>
    <t>loodgieter</t>
  </si>
  <si>
    <t>hulpdrukker</t>
  </si>
  <si>
    <t>zeefdrukker</t>
  </si>
  <si>
    <t>boekbinder</t>
  </si>
  <si>
    <t>winkelhulp</t>
  </si>
  <si>
    <t>receptiemedewerker</t>
  </si>
  <si>
    <t>magazijnmedewerker</t>
  </si>
  <si>
    <t>werkplaatsschrijnwerker</t>
  </si>
  <si>
    <t>interieurbouwer</t>
  </si>
  <si>
    <t>aluminium- en kunststofschrijnwerker</t>
  </si>
  <si>
    <t>meubelstoffeerder</t>
  </si>
  <si>
    <t>confectiestikker</t>
  </si>
  <si>
    <t>tuinbouwarbeider</t>
  </si>
  <si>
    <t>schoenhersteller</t>
  </si>
  <si>
    <t>kappersmedewerker</t>
  </si>
  <si>
    <t>hoeklasser (constructielasser)</t>
  </si>
  <si>
    <t>plaatbewerker</t>
  </si>
  <si>
    <t>verzorgende</t>
  </si>
  <si>
    <t>logistiek assistent in ziekenhuizen en zorginstellingen</t>
  </si>
  <si>
    <t>onderhoudshulp in instellingen en professionele schoonmaak</t>
  </si>
  <si>
    <t>hulpwever</t>
  </si>
  <si>
    <t>wasserijoperator</t>
  </si>
  <si>
    <t>slagersgast</t>
  </si>
  <si>
    <t>bakkersgast</t>
  </si>
  <si>
    <t>grootkeukenmedewerker</t>
  </si>
  <si>
    <t>onderhoudsassistent</t>
  </si>
  <si>
    <t>totaal</t>
  </si>
  <si>
    <t>Vul het aantal leerlingen in dat de opleidingen metselaar, vloerder-tegelzetter en schilder-decorateur volgt.</t>
  </si>
  <si>
    <t>aantal leerlingen in eerste en
tweede fase</t>
  </si>
  <si>
    <t>lln.</t>
  </si>
  <si>
    <t>aantal leerlingen in derde fase</t>
  </si>
  <si>
    <t>totale bruto-oppervlakte</t>
  </si>
  <si>
    <t>Vul het aantal leerlingen in dat de opleidingen werkplaatsschrijnwerker, interieurbouwer en aluminium- en kunststofschrijnwerker volgt.</t>
  </si>
  <si>
    <t>Hieronder vindt u de  berekening van de maximale bruto-oppervlakte waarop uw school recht heeft op basis van de gegevens die u hebt ingevuld bij vraag 38 tot en met 44.</t>
  </si>
  <si>
    <t>Toegelaten oppervlakte voor schoolgebouwen</t>
  </si>
  <si>
    <t>algemene en technische vakken</t>
  </si>
  <si>
    <t>vakken opleidingsvorm 3</t>
  </si>
  <si>
    <t>vakken opleidingen metselaar, vloerder-tegelzetter en schilder-decorateur</t>
  </si>
  <si>
    <t>vakken opleidingen werkplaats-schrijnwerker, interieurbouwer en aluminium- en kunststofschrijnwerker</t>
  </si>
  <si>
    <t>Toegelaten oppervlakte voor specifieke lokalen voor lichamelijke opvoeding (lo)</t>
  </si>
  <si>
    <t>Toegelaten oppervlakte voor genormeerde omgevingswerken</t>
  </si>
  <si>
    <t>som open en overdekte speelplaats</t>
  </si>
  <si>
    <t>overdekte speelplaats</t>
  </si>
  <si>
    <t>fietsenbergplaats</t>
  </si>
  <si>
    <t>parkeer- en manoeuvreerruimte</t>
  </si>
  <si>
    <t>Berekening van de bestaande bruto-oppervlakte</t>
  </si>
  <si>
    <t>Bij verbouwingswerken met een geraamde kostprijs van minder dan 125.000 euro (exclusief btw) hoeft u vraag 47 tot en met 54 niet in te vullen.</t>
  </si>
  <si>
    <t>De bruto-oppervlakte van een gebouw is het geheel van de bruto-oppervlakten van alle vloerniveaus. Meer informatie daarover vindt u op onze website. Voeg de berekeningswijze van de bruto-oppervlakte bij dit formulier.</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</si>
  <si>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</si>
  <si>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</si>
  <si>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</si>
  <si>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</si>
  <si>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</si>
  <si>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</si>
  <si>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r>
      <t xml:space="preserve">Als u schoolgebouwen,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</si>
  <si>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gebouw-
code</t>
  </si>
  <si>
    <t>gesubsidieerd door AGION</t>
  </si>
  <si>
    <t>Hier vindt u de bruto-oppervlakte van de schoolgebouwen die in aanmerking wordt genomen.</t>
  </si>
  <si>
    <t>Vul de gebouwcode, de bruto-oppervlakte en het bouwjaar in van de lokalen voor lichamelijke opvoeding.</t>
  </si>
  <si>
    <r>
      <rPr>
        <b/>
        <sz val="10"/>
        <rFont val="Calibri"/>
        <family val="2"/>
        <scheme val="minor"/>
      </rPr>
      <t xml:space="preserve">Vul voor elk lokaal lichamelijke opvoeding de gebouwcode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</si>
  <si>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</si>
  <si>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Hier vindt u de bruto-oppervlakte van de lokalen lo die in aanmerking wordt genomen.</t>
  </si>
  <si>
    <t>Vul de bruto-oppervlakte in van de bestaande technische lokalen die behouden worden.</t>
  </si>
  <si>
    <t>stookplaats 1</t>
  </si>
  <si>
    <t>stookplaats 2</t>
  </si>
  <si>
    <t>stookplaats 3</t>
  </si>
  <si>
    <t>stookplaats 4</t>
  </si>
  <si>
    <t>hoogspanningscabine</t>
  </si>
  <si>
    <t>machinekamer</t>
  </si>
  <si>
    <t>opslagplaats brandstof</t>
  </si>
  <si>
    <t>andere technische lokalen</t>
  </si>
  <si>
    <t>Vul de bruto-oppervlakte in van de genormeerde omgeving die behouden wordt.</t>
  </si>
  <si>
    <t>Oppervlakte en kostprijs van de nieuwbouw</t>
  </si>
  <si>
    <t xml:space="preserve">Vul de kostprijs en de bruto-oppervlakte in. </t>
  </si>
  <si>
    <t>De totale kostprijs van de nieuwbouw,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</si>
  <si>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 xml:space="preserve">De huidige financiële norm (kostprijs per m²) vindt u op </t>
  </si>
  <si>
    <t>www.agion.be/tabel-financi%C3%ABle-norm</t>
  </si>
  <si>
    <t>.</t>
  </si>
  <si>
    <t>kostprijs</t>
  </si>
  <si>
    <t>kostprijs per m²
(indicatief)</t>
  </si>
  <si>
    <t>schoolgebouwen</t>
  </si>
  <si>
    <t>lokalen lo</t>
  </si>
  <si>
    <t>technische lokalen</t>
  </si>
  <si>
    <t>Vul de bruto-oppervlakte en de kostprijs, exclusief btw, in van de genormeerde omgevingswerken.</t>
  </si>
  <si>
    <t>open speelplaats</t>
  </si>
  <si>
    <t>Kostprijs van de niet-genormeerde omgevingswerken</t>
  </si>
  <si>
    <t>Vul de kostprijs, exclusief btw, in van de niet-genormeerde omgevingswerken.</t>
  </si>
  <si>
    <t>Niet-genormeerde omgevingswerken zijn afsluitingen, toegangswegen, groenaanleg en andere omgevingswerken.</t>
  </si>
  <si>
    <t>Oppervlakte en kostprijs van de verbouwingswerken</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</si>
  <si>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</si>
  <si>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Berekening van de totale kostprijs</t>
  </si>
  <si>
    <t>Vul de kostprijs van de afbraakwerken en de eerste uitrusting in.</t>
  </si>
  <si>
    <t>Alleen als u bij vraag 48 of 51 een bruto-oppervlakte hebt ingevuld voor een schoolgebouw of een lokaal lo dat volledig of gedeeltelijk afgebroken zal worden, vult u de kostprijs van de afbraakwerken in.
Op basis van de gegevens die u hebt ingevuld bij vraag 55 tot en met 59 en de kostprijs van de afbraakwerken en de eerste uitrusting die u invult, zal de totale kostprijs van uw  project automatisch berekend worden.</t>
  </si>
  <si>
    <t>afbraakwerken</t>
  </si>
  <si>
    <t>nieuwbouw schoolgebouwen</t>
  </si>
  <si>
    <t>nieuwbouw lokalen lo</t>
  </si>
  <si>
    <t>waarvan nieuwbouw technische lokalen</t>
  </si>
  <si>
    <t>nieuwbouw genormeerde omgevingswerken</t>
  </si>
  <si>
    <t>niet-genormeerde omgevingswerken</t>
  </si>
  <si>
    <t>verbouwing schoolgebouwen</t>
  </si>
  <si>
    <t>verbouwing lokalen lo</t>
  </si>
  <si>
    <t>waarvan verbouwing technische lokalen</t>
  </si>
  <si>
    <t>verbouwing genormeerde omgevingswerken</t>
  </si>
  <si>
    <t>eerste uitrusting schoolgebouwen</t>
  </si>
  <si>
    <t>eerste uitrusting lokalen lo</t>
  </si>
  <si>
    <t>eerste uitrusting overdekte speelplaats</t>
  </si>
  <si>
    <t>eerste uitrusting open speelplaats</t>
  </si>
  <si>
    <t>Vergelijkingstabel</t>
  </si>
  <si>
    <t>In de onderstaande tabel vindt u een overzicht van de bestaande bruto-oppervlakte, de bruto-oppervlakte na de werken en de maximale bruto-oppervlakte.</t>
  </si>
  <si>
    <t>bestaande in aanmerking te nemen bruto-oppervlakte</t>
  </si>
  <si>
    <t>bruto- oppervlakte nieuwbouw</t>
  </si>
  <si>
    <t>som van kolom 1 en 2</t>
  </si>
  <si>
    <t>maximaal toegelaten oppervlakte volgens de normen</t>
  </si>
  <si>
    <t>Bij te voegen bewijsstukken</t>
  </si>
  <si>
    <t>Verzamel de bewijsstukken die u voor de beantwoording van vraag 19, 22, 29, 30 en 46 bij dit formulier moet voegen.</t>
  </si>
  <si>
    <t>Kruis alle bewijsstukken aan die u bij dit formulier voegt.</t>
  </si>
  <si>
    <t>Een inplantingsplan en overzichtsplan hoeft u alleen toe te voegen als u deze aanvraag indient via 
de standaardprocedure of de promotiebouwprocedure.</t>
  </si>
  <si>
    <t>De engagementsverklaring en de motivatie tot openstelling of onderbouwde vraag voor afwijking hoeft u alleen toe te voegen als deze aanvraag onder het toepassingsgebied van het decreet open scholen valt en uiterlijk bij de actualisatie van uw dossier.</t>
  </si>
  <si>
    <t>een bewijs van zakelijk recht</t>
  </si>
  <si>
    <t>het verzekeringsattest</t>
  </si>
  <si>
    <t>een beschrijving van de voorwaarden voor de samenwerking met andere overheden en publieke actoren</t>
  </si>
  <si>
    <t>een gedetailleerde berekening van de bestaande bruto-oppervlakte</t>
  </si>
  <si>
    <t>een inplantingsplan</t>
  </si>
  <si>
    <t>een overzichtsplan van de bestaande infrastructuur</t>
  </si>
  <si>
    <t>een engagementsverklaring en de motivatie tot openstelling van de schoolinfrastructuur</t>
  </si>
  <si>
    <t>een onderbouwde vraag voor afwijking tot openstelling van de schoolinfrastructuur</t>
  </si>
  <si>
    <t>Ondertekening</t>
  </si>
  <si>
    <t>Vul de onderstaande verklaring in. 
Ik bevestig dat alle gegevens in dit formulier naar waarheid ingevuld zijn. 
Ik ben mij bewust van de mogelijke gevolgen van een eventuele overschrijding van de financiële norm bij vraag 55 en 58 en van de fysische norm bij vraag 60.</t>
  </si>
  <si>
    <t>Alleen leden van de inrichtende macht of gemandateerden kunnen dit formulier ondertekenen.</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</si>
  <si>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</si>
  <si>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</si>
  <si>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</si>
  <si>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</si>
  <si>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</si>
  <si>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</si>
  <si>
    <t>Bezorg zowel de Excelversie als een ingescande ondertekende versie.</t>
  </si>
  <si>
    <t>AGION-5709 - 240220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</si>
</sst>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0"/>
    <numFmt numFmtId="165" formatCode="###\ ###\ ##0.00"/>
    <numFmt numFmtId="166" formatCode="###\ ##0"/>
    <numFmt numFmtId="167" formatCode="0000"/>
    <numFmt numFmtId="168" formatCode="d/mm/yyyy;@"/>
    <numFmt numFmtId="169" formatCode="###\ ##0.00"/>
  </numFmts>
  <fonts count="29" x14ac:knownFonts="1">
    <font>
      <sz val="10"/>
      <color rgb="FF000000"/>
      <name val="Arial"/>
    </font>
    <font>
      <b/>
      <sz val="10"/>
      <name val="Calibri"/>
      <family val="2"/>
    </font>
    <font>
      <i/>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9"/>
      <name val="Calibri"/>
      <family val="2"/>
      <scheme val="minor"/>
    </font>
    <font>
      <sz val="10"/>
      <name val="Courier New"/>
      <family val="3"/>
    </font>
    <font>
      <b/>
      <sz val="12"/>
      <name val="Calibri"/>
      <family val="2"/>
      <scheme val="minor"/>
    </font>
    <font>
      <i/>
      <u/>
      <sz val="10"/>
      <color theme="4"/>
      <name val="Calibri"/>
      <family val="2"/>
      <scheme val="minor"/>
    </font>
    <font>
      <sz val="10"/>
      <color rgb="FFFF0000"/>
      <name val="Calibri"/>
      <family val="2"/>
      <scheme val="minor"/>
    </font>
    <font>
      <i/>
      <sz val="10"/>
      <color theme="10"/>
      <name val="Calibri"/>
      <family val="2"/>
      <scheme val="minor"/>
    </font>
    <font>
      <sz val="10"/>
      <name val="Calibri"/>
      <family val="2"/>
    </font>
    <font>
      <b/>
      <sz val="10"/>
      <color rgb="FF000000"/>
      <name val="Calibri"/>
      <family val="2"/>
      <scheme val="minor"/>
    </font>
    <font>
      <sz val="10"/>
      <color rgb="FF000000"/>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
      <patternFill patternType="solid">
        <fgColor indexed="9"/>
        <bgColor indexed="64"/>
      </patternFill>
    </fill>
  </fills>
  <borders count="15">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3" fillId="0" borderId="1"/>
  </cellStyleXfs>
  <cellXfs count="293">
    <xf numFmtId="0" fontId="0" fillId="0" borderId="0" xfId="0"/>
    <xf numFmtId="0" fontId="4" fillId="0" borderId="0" xfId="0" applyFont="1" applyAlignment="1">
      <alignment vertical="top"/>
    </xf>
    <xf numFmtId="2" fontId="5" fillId="0" borderId="1" xfId="0" applyNumberFormat="1" applyFont="1" applyBorder="1" applyAlignment="1">
      <alignment vertical="center"/>
    </xf>
    <xf numFmtId="166" fontId="5" fillId="0" borderId="1" xfId="0" applyNumberFormat="1" applyFont="1" applyBorder="1" applyAlignment="1">
      <alignment vertical="center"/>
    </xf>
    <xf numFmtId="1" fontId="5" fillId="0" borderId="1" xfId="0" applyNumberFormat="1" applyFont="1" applyBorder="1" applyAlignment="1">
      <alignment vertical="center"/>
    </xf>
    <xf numFmtId="167" fontId="5" fillId="0" borderId="1" xfId="0" applyNumberFormat="1" applyFont="1" applyBorder="1" applyAlignment="1">
      <alignment vertical="center"/>
    </xf>
    <xf numFmtId="0" fontId="4" fillId="0" borderId="0" xfId="0" applyFont="1" applyAlignment="1">
      <alignment horizontal="left" vertical="center"/>
    </xf>
    <xf numFmtId="0" fontId="5" fillId="0" borderId="1" xfId="0" applyFont="1" applyBorder="1" applyAlignment="1">
      <alignment horizontal="center" vertical="center"/>
    </xf>
    <xf numFmtId="0" fontId="4" fillId="0" borderId="1" xfId="0" applyFont="1" applyBorder="1" applyAlignment="1">
      <alignment vertical="center" wrapText="1"/>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vertical="center" wrapText="1"/>
    </xf>
    <xf numFmtId="0" fontId="5" fillId="0" borderId="5"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horizontal="left" vertical="center"/>
    </xf>
    <xf numFmtId="0" fontId="8" fillId="0" borderId="0" xfId="0" applyFont="1" applyAlignment="1">
      <alignment vertical="center"/>
    </xf>
    <xf numFmtId="0" fontId="5" fillId="0" borderId="1" xfId="0" applyFont="1" applyBorder="1" applyAlignment="1">
      <alignment vertical="center"/>
    </xf>
    <xf numFmtId="0" fontId="6" fillId="0" borderId="0" xfId="0" applyFont="1" applyAlignment="1">
      <alignment vertical="top" wrapText="1"/>
    </xf>
    <xf numFmtId="0" fontId="5" fillId="0" borderId="0" xfId="0" applyFont="1" applyAlignment="1">
      <alignment vertical="top"/>
    </xf>
    <xf numFmtId="166" fontId="5" fillId="0" borderId="1" xfId="0" applyNumberFormat="1" applyFont="1" applyBorder="1" applyAlignment="1" applyProtection="1">
      <alignment vertical="center"/>
      <protection locked="0"/>
    </xf>
    <xf numFmtId="0" fontId="10" fillId="0" borderId="0" xfId="0" applyFont="1" applyAlignment="1">
      <alignment vertical="center"/>
    </xf>
    <xf numFmtId="0" fontId="5" fillId="0" borderId="0" xfId="0" applyFont="1"/>
    <xf numFmtId="0" fontId="14" fillId="0" borderId="0" xfId="0" applyFont="1" applyAlignment="1">
      <alignment horizontal="center" vertical="top"/>
    </xf>
    <xf numFmtId="0" fontId="15" fillId="0" borderId="0" xfId="0" applyFont="1" applyAlignment="1">
      <alignment vertical="center" wrapText="1"/>
    </xf>
    <xf numFmtId="0" fontId="17" fillId="0" borderId="1" xfId="1" applyFont="1" applyBorder="1" applyAlignment="1">
      <alignment vertical="center"/>
    </xf>
    <xf numFmtId="0" fontId="17" fillId="0" borderId="1" xfId="1" applyFont="1" applyBorder="1" applyAlignment="1">
      <alignment horizontal="center" vertical="top"/>
    </xf>
    <xf numFmtId="0" fontId="6"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right" vertical="top"/>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lignment horizontal="right" vertical="center"/>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164" fontId="5" fillId="0" borderId="1" xfId="0" applyNumberFormat="1" applyFont="1" applyBorder="1" applyAlignment="1" applyProtection="1">
      <alignment horizontal="right" vertical="center"/>
      <protection locked="0"/>
    </xf>
    <xf numFmtId="0" fontId="5" fillId="0" borderId="6" xfId="0" applyFont="1" applyBorder="1" applyAlignment="1">
      <alignment vertical="center"/>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1" fontId="5" fillId="2" borderId="13"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vertical="center"/>
      <protection locked="0"/>
    </xf>
    <xf numFmtId="1" fontId="5" fillId="0" borderId="1" xfId="0" applyNumberFormat="1" applyFont="1" applyBorder="1" applyAlignment="1" applyProtection="1">
      <alignment horizontal="center" vertical="center"/>
      <protection locked="0"/>
    </xf>
    <xf numFmtId="0" fontId="4" fillId="0" borderId="0" xfId="0" applyFont="1" applyAlignment="1">
      <alignment horizontal="center" vertical="top"/>
    </xf>
    <xf numFmtId="0" fontId="7" fillId="0" borderId="0" xfId="0" applyFont="1" applyAlignment="1">
      <alignment vertical="center"/>
    </xf>
    <xf numFmtId="0" fontId="1" fillId="0" borderId="0" xfId="0" applyFont="1" applyAlignment="1" applyProtection="1">
      <alignment horizontal="center" vertical="center" wrapText="1"/>
      <protection locked="0"/>
    </xf>
    <xf numFmtId="0" fontId="1" fillId="0" borderId="0" xfId="0" applyFont="1" applyAlignment="1">
      <alignment horizontal="left" vertical="top" wrapText="1"/>
    </xf>
    <xf numFmtId="1" fontId="5" fillId="0" borderId="0" xfId="0" applyNumberFormat="1" applyFont="1" applyAlignment="1">
      <alignment vertical="center"/>
    </xf>
    <xf numFmtId="0" fontId="4" fillId="0" borderId="1" xfId="0" applyFont="1" applyBorder="1" applyAlignment="1">
      <alignment vertical="top"/>
    </xf>
    <xf numFmtId="0" fontId="4" fillId="0" borderId="0" xfId="0" applyFont="1" applyAlignment="1">
      <alignment horizontal="left" vertical="top"/>
    </xf>
    <xf numFmtId="0" fontId="23" fillId="0" borderId="0" xfId="0" applyFont="1" applyAlignment="1">
      <alignment horizontal="left" vertical="top" wrapText="1"/>
    </xf>
    <xf numFmtId="0" fontId="24" fillId="0" borderId="0" xfId="0" applyFont="1" applyAlignment="1">
      <alignment vertical="center"/>
    </xf>
    <xf numFmtId="165" fontId="5" fillId="0" borderId="1" xfId="0" applyNumberFormat="1" applyFont="1" applyBorder="1" applyAlignment="1">
      <alignment vertical="center"/>
    </xf>
    <xf numFmtId="0" fontId="4" fillId="0" borderId="1" xfId="2" applyFont="1" applyAlignment="1">
      <alignment vertical="top"/>
    </xf>
    <xf numFmtId="0" fontId="5" fillId="0" borderId="1" xfId="2" applyFont="1" applyAlignment="1">
      <alignment vertical="center"/>
    </xf>
    <xf numFmtId="0" fontId="5" fillId="0" borderId="1" xfId="2" applyFont="1" applyAlignment="1">
      <alignment horizontal="left" vertical="center"/>
    </xf>
    <xf numFmtId="0" fontId="19" fillId="0" borderId="0" xfId="1" applyFont="1" applyAlignment="1">
      <alignment vertical="center"/>
    </xf>
    <xf numFmtId="0" fontId="5" fillId="3" borderId="13" xfId="0" applyFont="1" applyFill="1" applyBorder="1" applyAlignment="1" applyProtection="1">
      <alignment horizontal="center" vertical="center"/>
      <protection locked="0"/>
    </xf>
    <xf numFmtId="169" fontId="24" fillId="0" borderId="0" xfId="0" applyNumberFormat="1" applyFont="1" applyAlignment="1">
      <alignment horizontal="right" vertical="center"/>
    </xf>
    <xf numFmtId="0" fontId="24" fillId="0" borderId="1" xfId="0" applyFont="1" applyBorder="1" applyAlignment="1">
      <alignment horizontal="center" vertical="center"/>
    </xf>
    <xf numFmtId="0" fontId="24" fillId="0" borderId="0" xfId="0" applyFont="1" applyAlignment="1">
      <alignment horizontal="left" vertical="center"/>
    </xf>
    <xf numFmtId="0" fontId="5" fillId="3" borderId="14"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1" fontId="24" fillId="0" borderId="1" xfId="0" applyNumberFormat="1" applyFont="1" applyBorder="1" applyAlignment="1" applyProtection="1">
      <alignment vertical="center"/>
      <protection locked="0"/>
    </xf>
    <xf numFmtId="0" fontId="9" fillId="0" borderId="0" xfId="0" applyFont="1" applyAlignment="1">
      <alignment vertical="center"/>
    </xf>
    <xf numFmtId="1" fontId="9" fillId="2" borderId="13" xfId="0" applyNumberFormat="1" applyFont="1" applyFill="1" applyBorder="1" applyAlignment="1" applyProtection="1">
      <alignment horizontal="center" vertical="center"/>
      <protection locked="0"/>
    </xf>
    <xf numFmtId="0" fontId="9" fillId="0" borderId="1" xfId="0" applyFont="1" applyBorder="1" applyAlignment="1">
      <alignment vertical="center"/>
    </xf>
    <xf numFmtId="0" fontId="6" fillId="0" borderId="0" xfId="0" applyFont="1" applyAlignment="1">
      <alignment horizontal="left" vertical="top" wrapText="1"/>
    </xf>
    <xf numFmtId="0" fontId="5" fillId="0" borderId="1" xfId="0" applyFont="1" applyBorder="1" applyAlignment="1" applyProtection="1">
      <alignment vertical="center"/>
      <protection hidden="1"/>
    </xf>
    <xf numFmtId="0" fontId="5" fillId="0" borderId="0" xfId="0" applyFont="1" applyAlignment="1" applyProtection="1">
      <alignment vertical="center"/>
      <protection hidden="1"/>
    </xf>
    <xf numFmtId="0" fontId="6" fillId="0" borderId="0" xfId="0" applyFont="1" applyAlignment="1">
      <alignment horizontal="justify" vertical="top" wrapText="1"/>
    </xf>
    <xf numFmtId="0" fontId="5" fillId="0" borderId="0" xfId="0" applyFont="1" applyAlignment="1">
      <alignment horizontal="left" vertical="top" wrapText="1"/>
    </xf>
    <xf numFmtId="0" fontId="5" fillId="0" borderId="0" xfId="0" applyFont="1" applyAlignment="1">
      <alignment horizontal="justify" vertical="top" wrapText="1"/>
    </xf>
    <xf numFmtId="0" fontId="19" fillId="0" borderId="0" xfId="1" applyFont="1" applyAlignment="1">
      <alignment horizontal="justify" vertical="top" wrapText="1"/>
    </xf>
    <xf numFmtId="0" fontId="5" fillId="2" borderId="1"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protection locked="0"/>
    </xf>
    <xf numFmtId="0" fontId="27" fillId="0" borderId="0" xfId="0" applyFont="1"/>
    <xf numFmtId="0" fontId="28" fillId="0" borderId="0" xfId="0" applyFont="1"/>
    <xf numFmtId="0" fontId="27" fillId="0" borderId="0" xfId="0" applyFont="1" applyAlignment="1">
      <alignment horizontal="left"/>
    </xf>
    <xf numFmtId="0" fontId="28" fillId="0" borderId="0" xfId="0" applyFont="1" applyAlignment="1">
      <alignment vertical="center" wrapText="1"/>
    </xf>
    <xf numFmtId="0" fontId="28" fillId="0" borderId="0" xfId="0" applyFont="1" applyAlignment="1">
      <alignment horizontal="left" vertical="center" wrapText="1"/>
    </xf>
    <xf numFmtId="0" fontId="5" fillId="0" borderId="1" xfId="0" applyFont="1" applyBorder="1" applyAlignment="1">
      <alignment horizontal="right" vertical="center"/>
    </xf>
    <xf numFmtId="0" fontId="5" fillId="0" borderId="0" xfId="0" applyFont="1" applyAlignment="1">
      <alignment vertical="center"/>
    </xf>
    <xf numFmtId="0" fontId="5" fillId="3" borderId="2" xfId="0" applyFont="1" applyFill="1" applyBorder="1" applyAlignment="1" applyProtection="1">
      <alignment horizontal="left" vertical="top"/>
      <protection locked="0"/>
    </xf>
    <xf numFmtId="0" fontId="5" fillId="3" borderId="3" xfId="0" applyFont="1" applyFill="1" applyBorder="1" applyAlignment="1" applyProtection="1">
      <alignment horizontal="left" vertical="top"/>
      <protection locked="0"/>
    </xf>
    <xf numFmtId="0" fontId="5" fillId="3" borderId="4" xfId="0" applyFont="1" applyFill="1" applyBorder="1" applyAlignment="1" applyProtection="1">
      <alignment horizontal="left" vertical="top"/>
      <protection locked="0"/>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0" borderId="0" xfId="0" applyFont="1" applyAlignment="1">
      <alignment horizontal="right" vertical="center"/>
    </xf>
    <xf numFmtId="164" fontId="5" fillId="0" borderId="1" xfId="0" applyNumberFormat="1" applyFont="1" applyBorder="1" applyAlignment="1" applyProtection="1">
      <alignment horizontal="center" vertical="center"/>
      <protection locked="0"/>
    </xf>
    <xf numFmtId="0" fontId="5" fillId="0" borderId="0" xfId="0" applyFont="1" applyAlignment="1">
      <alignment horizontal="right" vertical="center" wrapText="1"/>
    </xf>
    <xf numFmtId="0" fontId="5" fillId="2" borderId="2" xfId="0" applyFont="1" applyFill="1" applyBorder="1" applyAlignment="1" applyProtection="1">
      <alignment horizontal="left" vertical="top" wrapText="1"/>
      <protection locked="0"/>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4"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0" fontId="4" fillId="0" borderId="0" xfId="0" applyFont="1" applyAlignment="1">
      <alignment vertical="center"/>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166" fontId="5" fillId="2" borderId="2" xfId="0" applyNumberFormat="1" applyFont="1" applyFill="1" applyBorder="1" applyAlignment="1" applyProtection="1">
      <alignment horizontal="center" vertical="center"/>
      <protection locked="0"/>
    </xf>
    <xf numFmtId="166" fontId="5" fillId="2" borderId="3" xfId="0" applyNumberFormat="1" applyFont="1" applyFill="1" applyBorder="1" applyAlignment="1" applyProtection="1">
      <alignment horizontal="center" vertical="center"/>
      <protection locked="0"/>
    </xf>
    <xf numFmtId="166" fontId="5" fillId="2" borderId="4" xfId="0" applyNumberFormat="1" applyFont="1" applyFill="1" applyBorder="1" applyAlignment="1" applyProtection="1">
      <alignment horizontal="center" vertical="center"/>
      <protection locked="0"/>
    </xf>
    <xf numFmtId="1" fontId="5" fillId="2" borderId="2" xfId="0" applyNumberFormat="1" applyFont="1" applyFill="1" applyBorder="1" applyAlignment="1" applyProtection="1">
      <alignment horizontal="center" vertical="center"/>
      <protection locked="0"/>
    </xf>
    <xf numFmtId="1" fontId="5" fillId="2" borderId="3" xfId="0" applyNumberFormat="1" applyFont="1" applyFill="1" applyBorder="1" applyAlignment="1" applyProtection="1">
      <alignment horizontal="center" vertical="center"/>
      <protection locked="0"/>
    </xf>
    <xf numFmtId="1" fontId="5" fillId="2" borderId="4" xfId="0" applyNumberFormat="1" applyFont="1" applyFill="1" applyBorder="1" applyAlignment="1" applyProtection="1">
      <alignment horizontal="center" vertical="center"/>
      <protection locked="0"/>
    </xf>
    <xf numFmtId="166" fontId="5" fillId="0" borderId="2" xfId="0" applyNumberFormat="1" applyFont="1" applyBorder="1" applyAlignment="1" applyProtection="1">
      <alignment horizontal="right" vertical="center"/>
      <protection hidden="1"/>
    </xf>
    <xf numFmtId="166" fontId="5" fillId="0" borderId="3" xfId="0" applyNumberFormat="1" applyFont="1" applyBorder="1" applyAlignment="1" applyProtection="1">
      <alignment horizontal="right" vertical="center"/>
      <protection hidden="1"/>
    </xf>
    <xf numFmtId="166" fontId="5" fillId="0" borderId="4" xfId="0" applyNumberFormat="1" applyFont="1" applyBorder="1" applyAlignment="1" applyProtection="1">
      <alignment horizontal="right" vertical="center"/>
      <protection hidden="1"/>
    </xf>
    <xf numFmtId="166" fontId="5" fillId="2" borderId="2" xfId="0" applyNumberFormat="1" applyFont="1" applyFill="1" applyBorder="1" applyAlignment="1" applyProtection="1">
      <alignment vertical="center"/>
      <protection locked="0"/>
    </xf>
    <xf numFmtId="166" fontId="5" fillId="0" borderId="3" xfId="0" applyNumberFormat="1" applyFont="1" applyBorder="1" applyAlignment="1" applyProtection="1">
      <alignment vertical="center"/>
      <protection locked="0"/>
    </xf>
    <xf numFmtId="166" fontId="5" fillId="0" borderId="4" xfId="0" applyNumberFormat="1" applyFont="1" applyBorder="1" applyAlignment="1" applyProtection="1">
      <alignment vertical="center"/>
      <protection locked="0"/>
    </xf>
    <xf numFmtId="0" fontId="5" fillId="0" borderId="0" xfId="0" applyFont="1" applyAlignment="1">
      <alignment vertical="center" wrapText="1"/>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6" fillId="0" borderId="0" xfId="0" applyFont="1" applyAlignment="1">
      <alignment vertical="center"/>
    </xf>
    <xf numFmtId="0" fontId="4" fillId="0" borderId="0" xfId="0" applyFont="1" applyAlignment="1">
      <alignment horizontal="left" vertical="center"/>
    </xf>
    <xf numFmtId="0" fontId="5" fillId="0" borderId="5" xfId="0" applyFont="1" applyBorder="1" applyAlignment="1">
      <alignment vertical="center" wrapText="1"/>
    </xf>
    <xf numFmtId="166" fontId="5" fillId="0" borderId="2" xfId="0" applyNumberFormat="1" applyFont="1" applyBorder="1" applyAlignment="1" applyProtection="1">
      <alignment vertical="center"/>
      <protection hidden="1"/>
    </xf>
    <xf numFmtId="166" fontId="5" fillId="0" borderId="3" xfId="0" applyNumberFormat="1" applyFont="1" applyBorder="1" applyAlignment="1" applyProtection="1">
      <alignment vertical="center"/>
      <protection hidden="1"/>
    </xf>
    <xf numFmtId="166" fontId="5" fillId="0" borderId="4" xfId="0" applyNumberFormat="1" applyFont="1" applyBorder="1" applyAlignment="1" applyProtection="1">
      <alignment vertical="center"/>
      <protection hidden="1"/>
    </xf>
    <xf numFmtId="1" fontId="5" fillId="2" borderId="2" xfId="0" applyNumberFormat="1" applyFont="1" applyFill="1" applyBorder="1" applyAlignment="1" applyProtection="1">
      <alignment vertical="center"/>
      <protection locked="0"/>
    </xf>
    <xf numFmtId="1" fontId="5" fillId="0" borderId="3" xfId="0" applyNumberFormat="1" applyFont="1" applyBorder="1" applyAlignment="1" applyProtection="1">
      <alignment vertical="center"/>
      <protection locked="0"/>
    </xf>
    <xf numFmtId="1" fontId="5" fillId="0" borderId="4" xfId="0" applyNumberFormat="1" applyFont="1" applyBorder="1" applyAlignment="1" applyProtection="1">
      <alignment vertical="center"/>
      <protection locked="0"/>
    </xf>
    <xf numFmtId="0" fontId="4" fillId="0" borderId="0" xfId="0" applyFont="1" applyAlignment="1">
      <alignment vertical="center" wrapText="1"/>
    </xf>
    <xf numFmtId="0" fontId="5" fillId="2" borderId="7" xfId="0" applyFont="1" applyFill="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12" fillId="0" borderId="1" xfId="0" applyFont="1" applyBorder="1" applyAlignment="1">
      <alignment vertical="top" wrapText="1"/>
    </xf>
    <xf numFmtId="0" fontId="6" fillId="0" borderId="0" xfId="0" applyFont="1" applyAlignment="1">
      <alignment horizontal="justify" vertical="center" wrapText="1"/>
    </xf>
    <xf numFmtId="0" fontId="5" fillId="0" borderId="0" xfId="0" applyFont="1" applyAlignment="1">
      <alignment horizontal="justify" vertical="center" wrapText="1"/>
    </xf>
    <xf numFmtId="0" fontId="17" fillId="0" borderId="1" xfId="1" applyFont="1" applyBorder="1" applyAlignment="1">
      <alignment horizontal="center" vertical="top"/>
    </xf>
    <xf numFmtId="0" fontId="17" fillId="0" borderId="1" xfId="1" applyFont="1" applyBorder="1" applyAlignment="1">
      <alignment vertical="center"/>
    </xf>
    <xf numFmtId="0" fontId="6" fillId="0" borderId="0" xfId="0" applyFont="1" applyAlignment="1">
      <alignment horizontal="justify" vertical="top" wrapText="1"/>
    </xf>
    <xf numFmtId="0" fontId="5" fillId="0" borderId="0" xfId="0" applyFont="1" applyAlignment="1">
      <alignment horizontal="justify" vertical="top" wrapText="1"/>
    </xf>
    <xf numFmtId="0" fontId="19" fillId="0" borderId="0" xfId="1" applyFont="1" applyAlignment="1">
      <alignment horizontal="justify" vertical="top" wrapText="1"/>
    </xf>
    <xf numFmtId="0" fontId="18" fillId="0" borderId="0" xfId="0" applyFont="1" applyAlignment="1">
      <alignment horizontal="justify" vertical="center" wrapText="1"/>
    </xf>
    <xf numFmtId="0" fontId="4" fillId="0" borderId="0" xfId="0" applyFont="1" applyAlignment="1">
      <alignment horizontal="justify" vertical="center" wrapText="1"/>
    </xf>
    <xf numFmtId="0" fontId="6" fillId="0" borderId="0" xfId="0" applyFont="1" applyAlignment="1">
      <alignment horizontal="right" vertical="center"/>
    </xf>
    <xf numFmtId="168" fontId="5" fillId="0" borderId="7" xfId="0" applyNumberFormat="1" applyFont="1" applyBorder="1" applyAlignment="1" applyProtection="1">
      <alignment vertical="center"/>
      <protection locked="0"/>
    </xf>
    <xf numFmtId="168" fontId="5" fillId="0" borderId="8" xfId="0" applyNumberFormat="1" applyFont="1" applyBorder="1" applyAlignment="1" applyProtection="1">
      <alignment vertical="center"/>
      <protection locked="0"/>
    </xf>
    <xf numFmtId="168" fontId="5" fillId="0" borderId="9" xfId="0" applyNumberFormat="1" applyFont="1" applyBorder="1" applyAlignment="1" applyProtection="1">
      <alignment vertical="center"/>
      <protection locked="0"/>
    </xf>
    <xf numFmtId="168" fontId="5" fillId="0" borderId="10" xfId="0" applyNumberFormat="1" applyFont="1" applyBorder="1" applyAlignment="1" applyProtection="1">
      <alignment vertical="center"/>
      <protection locked="0"/>
    </xf>
    <xf numFmtId="168" fontId="5" fillId="0" borderId="11" xfId="0" applyNumberFormat="1" applyFont="1" applyBorder="1" applyAlignment="1" applyProtection="1">
      <alignment vertical="center"/>
      <protection locked="0"/>
    </xf>
    <xf numFmtId="168" fontId="5" fillId="0" borderId="12" xfId="0" applyNumberFormat="1" applyFont="1" applyBorder="1" applyAlignment="1" applyProtection="1">
      <alignment vertical="center"/>
      <protection locked="0"/>
    </xf>
    <xf numFmtId="0" fontId="13" fillId="0" borderId="0" xfId="0" applyFont="1" applyAlignment="1">
      <alignment horizontal="right" vertical="center"/>
    </xf>
    <xf numFmtId="0" fontId="18" fillId="0" borderId="0" xfId="0" applyFont="1" applyAlignment="1">
      <alignment horizontal="justify" vertical="center"/>
    </xf>
    <xf numFmtId="0" fontId="5" fillId="0" borderId="0" xfId="0" applyFont="1" applyAlignment="1">
      <alignment horizontal="justify" vertical="center"/>
    </xf>
    <xf numFmtId="0" fontId="4" fillId="0" borderId="1" xfId="2" applyFont="1" applyAlignment="1">
      <alignment vertical="top" wrapText="1"/>
    </xf>
    <xf numFmtId="0" fontId="5" fillId="0" borderId="1" xfId="2" applyFont="1" applyAlignment="1">
      <alignment vertical="top"/>
    </xf>
    <xf numFmtId="0" fontId="5" fillId="0" borderId="0" xfId="0" applyFont="1" applyAlignment="1">
      <alignment horizontal="left" vertical="center"/>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3" borderId="2" xfId="0" applyFont="1" applyFill="1" applyBorder="1" applyAlignment="1" applyProtection="1">
      <alignment horizontal="right" vertical="center" wrapText="1"/>
      <protection locked="0"/>
    </xf>
    <xf numFmtId="0" fontId="5" fillId="3" borderId="3" xfId="0" applyFont="1" applyFill="1" applyBorder="1" applyAlignment="1" applyProtection="1">
      <alignment horizontal="right" vertical="center" wrapText="1"/>
      <protection locked="0"/>
    </xf>
    <xf numFmtId="0" fontId="5" fillId="3" borderId="4" xfId="0" applyFont="1" applyFill="1" applyBorder="1" applyAlignment="1" applyProtection="1">
      <alignment horizontal="right" vertical="center" wrapText="1"/>
      <protection locked="0"/>
    </xf>
    <xf numFmtId="0" fontId="7" fillId="4" borderId="0" xfId="0" applyFont="1" applyFill="1" applyAlignment="1">
      <alignment vertical="center"/>
    </xf>
    <xf numFmtId="0" fontId="8" fillId="0" borderId="0" xfId="0" applyFont="1" applyAlignment="1">
      <alignment vertical="center"/>
    </xf>
    <xf numFmtId="0" fontId="1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vertical="center"/>
    </xf>
    <xf numFmtId="167" fontId="5" fillId="0" borderId="1" xfId="0" applyNumberFormat="1" applyFont="1" applyBorder="1" applyAlignment="1" applyProtection="1">
      <alignment vertical="center"/>
      <protection locked="0"/>
    </xf>
    <xf numFmtId="0" fontId="6" fillId="0" borderId="1" xfId="2" applyFont="1" applyAlignment="1">
      <alignment horizontal="left" vertical="top" wrapText="1"/>
    </xf>
    <xf numFmtId="0" fontId="6" fillId="0" borderId="0" xfId="0" applyFont="1" applyAlignment="1">
      <alignment horizontal="center" vertical="top" wrapText="1"/>
    </xf>
    <xf numFmtId="0" fontId="4" fillId="0" borderId="0" xfId="0" applyFont="1" applyAlignment="1">
      <alignment horizontal="center" vertical="center"/>
    </xf>
    <xf numFmtId="0" fontId="5" fillId="0" borderId="0" xfId="0" applyFont="1" applyAlignment="1">
      <alignment horizontal="center" vertical="center"/>
    </xf>
    <xf numFmtId="166" fontId="5" fillId="2" borderId="3" xfId="0" applyNumberFormat="1" applyFont="1" applyFill="1" applyBorder="1" applyAlignment="1" applyProtection="1">
      <alignment vertical="center"/>
      <protection locked="0"/>
    </xf>
    <xf numFmtId="166" fontId="5" fillId="2" borderId="4" xfId="0" applyNumberFormat="1" applyFont="1" applyFill="1" applyBorder="1" applyAlignment="1" applyProtection="1">
      <alignment vertical="center"/>
      <protection locked="0"/>
    </xf>
    <xf numFmtId="0" fontId="17" fillId="0" borderId="0" xfId="1" applyFont="1" applyAlignment="1">
      <alignment horizontal="center" vertical="top" wrapText="1"/>
    </xf>
    <xf numFmtId="0" fontId="5" fillId="0" borderId="1" xfId="0" applyFont="1" applyBorder="1" applyAlignment="1">
      <alignment vertical="center" wrapText="1"/>
    </xf>
    <xf numFmtId="0" fontId="20" fillId="3" borderId="2" xfId="0" applyFont="1" applyFill="1" applyBorder="1" applyAlignment="1" applyProtection="1">
      <alignment horizontal="center" vertical="center" wrapText="1"/>
      <protection locked="0"/>
    </xf>
    <xf numFmtId="0" fontId="20" fillId="3" borderId="3"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top"/>
      <protection locked="0"/>
    </xf>
    <xf numFmtId="164" fontId="5" fillId="2" borderId="2" xfId="0" applyNumberFormat="1" applyFont="1" applyFill="1" applyBorder="1" applyAlignment="1" applyProtection="1">
      <alignment horizontal="right" vertical="center"/>
      <protection locked="0"/>
    </xf>
    <xf numFmtId="164" fontId="5" fillId="0" borderId="3" xfId="0" applyNumberFormat="1" applyFont="1" applyBorder="1" applyAlignment="1" applyProtection="1">
      <alignment horizontal="right" vertical="center"/>
      <protection locked="0"/>
    </xf>
    <xf numFmtId="164" fontId="5" fillId="0" borderId="4" xfId="0" applyNumberFormat="1" applyFont="1" applyBorder="1" applyAlignment="1" applyProtection="1">
      <alignment horizontal="right" vertical="center"/>
      <protection locked="0"/>
    </xf>
    <xf numFmtId="0" fontId="6" fillId="0" borderId="0" xfId="0" applyFont="1" applyAlignment="1">
      <alignment vertical="top" wrapText="1"/>
    </xf>
    <xf numFmtId="0" fontId="6" fillId="0" borderId="0" xfId="0" applyFont="1" applyAlignment="1">
      <alignment vertical="top"/>
    </xf>
    <xf numFmtId="0" fontId="5" fillId="3" borderId="2" xfId="0" applyFont="1" applyFill="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6" fillId="0" borderId="0" xfId="0" applyFont="1" applyAlignment="1">
      <alignment horizontal="left" vertical="center" wrapText="1"/>
    </xf>
    <xf numFmtId="0" fontId="19" fillId="0" borderId="0" xfId="1" applyFont="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left" vertical="top" wrapText="1"/>
    </xf>
    <xf numFmtId="0" fontId="28" fillId="0" borderId="0" xfId="0" applyFont="1" applyAlignment="1">
      <alignment horizontal="left" vertical="center" wrapText="1"/>
    </xf>
    <xf numFmtId="0" fontId="5" fillId="2" borderId="7" xfId="0" applyFont="1" applyFill="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0" borderId="6" xfId="0" applyFont="1" applyBorder="1" applyAlignment="1">
      <alignment vertical="center"/>
    </xf>
    <xf numFmtId="1" fontId="5" fillId="3" borderId="13"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horizontal="left" vertical="center"/>
      <protection locked="0"/>
    </xf>
    <xf numFmtId="165" fontId="5" fillId="2" borderId="2" xfId="0" applyNumberFormat="1" applyFont="1" applyFill="1" applyBorder="1" applyAlignment="1" applyProtection="1">
      <alignment vertical="center"/>
      <protection locked="0"/>
    </xf>
    <xf numFmtId="165" fontId="5" fillId="2" borderId="3" xfId="0" applyNumberFormat="1" applyFont="1" applyFill="1" applyBorder="1" applyAlignment="1" applyProtection="1">
      <alignment vertical="center"/>
      <protection locked="0"/>
    </xf>
    <xf numFmtId="165" fontId="5" fillId="2" borderId="4" xfId="0" applyNumberFormat="1" applyFont="1" applyFill="1" applyBorder="1" applyAlignment="1" applyProtection="1">
      <alignment vertical="center"/>
      <protection locked="0"/>
    </xf>
    <xf numFmtId="0" fontId="4" fillId="0" borderId="0" xfId="0" applyFont="1" applyAlignment="1">
      <alignment horizontal="left" vertical="top" wrapText="1"/>
    </xf>
    <xf numFmtId="1" fontId="4" fillId="0" borderId="1" xfId="0" applyNumberFormat="1" applyFont="1" applyBorder="1" applyAlignment="1" applyProtection="1">
      <alignment horizontal="left" vertical="center"/>
      <protection locked="0"/>
    </xf>
    <xf numFmtId="1" fontId="6" fillId="0" borderId="1" xfId="0" applyNumberFormat="1" applyFont="1" applyBorder="1" applyAlignment="1" applyProtection="1">
      <alignment horizontal="left" vertical="center" wrapText="1"/>
      <protection locked="0"/>
    </xf>
    <xf numFmtId="0" fontId="9" fillId="0" borderId="0" xfId="0" applyFont="1" applyAlignment="1">
      <alignment vertical="center"/>
    </xf>
    <xf numFmtId="0" fontId="9" fillId="0" borderId="0" xfId="0" applyFont="1" applyAlignment="1">
      <alignment horizontal="left" vertical="center"/>
    </xf>
    <xf numFmtId="1" fontId="9" fillId="2" borderId="2" xfId="0" applyNumberFormat="1" applyFont="1" applyFill="1" applyBorder="1" applyAlignment="1" applyProtection="1">
      <alignment horizontal="left" vertical="top"/>
      <protection locked="0"/>
    </xf>
    <xf numFmtId="1" fontId="9" fillId="2" borderId="3" xfId="0" applyNumberFormat="1" applyFont="1" applyFill="1" applyBorder="1" applyAlignment="1" applyProtection="1">
      <alignment horizontal="left" vertical="top"/>
      <protection locked="0"/>
    </xf>
    <xf numFmtId="1" fontId="9" fillId="2" borderId="4" xfId="0" applyNumberFormat="1" applyFont="1" applyFill="1" applyBorder="1" applyAlignment="1" applyProtection="1">
      <alignment horizontal="left" vertical="top"/>
      <protection locked="0"/>
    </xf>
    <xf numFmtId="0" fontId="2" fillId="0" borderId="0" xfId="0" applyFont="1" applyAlignment="1">
      <alignment horizontal="left" vertical="center" wrapText="1"/>
    </xf>
    <xf numFmtId="0" fontId="21" fillId="0" borderId="0" xfId="0" applyFont="1" applyAlignment="1">
      <alignment horizontal="left" vertical="center"/>
    </xf>
    <xf numFmtId="0" fontId="1" fillId="0" borderId="0" xfId="0" applyFont="1" applyAlignment="1">
      <alignment horizontal="left" vertical="top" wrapText="1"/>
    </xf>
    <xf numFmtId="0" fontId="2" fillId="0" borderId="0" xfId="0" applyFont="1" applyAlignment="1">
      <alignment horizontal="left" vertical="top" wrapText="1"/>
    </xf>
    <xf numFmtId="0" fontId="26" fillId="5" borderId="13" xfId="0" applyFont="1" applyFill="1" applyBorder="1" applyAlignment="1" applyProtection="1">
      <alignment horizontal="left" vertical="top" wrapText="1"/>
      <protection locked="0"/>
    </xf>
    <xf numFmtId="1" fontId="5" fillId="6" borderId="2" xfId="0" applyNumberFormat="1" applyFont="1" applyFill="1" applyBorder="1" applyAlignment="1" applyProtection="1">
      <alignment vertical="center"/>
      <protection hidden="1"/>
    </xf>
    <xf numFmtId="1" fontId="5" fillId="6" borderId="3" xfId="0" applyNumberFormat="1" applyFont="1" applyFill="1" applyBorder="1" applyAlignment="1" applyProtection="1">
      <alignment vertical="center"/>
      <protection hidden="1"/>
    </xf>
    <xf numFmtId="1" fontId="5" fillId="6" borderId="4" xfId="0" applyNumberFormat="1" applyFont="1" applyFill="1" applyBorder="1" applyAlignment="1" applyProtection="1">
      <alignment vertical="center"/>
      <protection hidden="1"/>
    </xf>
    <xf numFmtId="0" fontId="22" fillId="2" borderId="0" xfId="0" applyFont="1" applyFill="1" applyAlignment="1">
      <alignment vertical="center"/>
    </xf>
    <xf numFmtId="0" fontId="5" fillId="0" borderId="0" xfId="0" applyFont="1" applyAlignment="1">
      <alignment horizontal="right"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5" fontId="5" fillId="0" borderId="2" xfId="0" applyNumberFormat="1" applyFont="1" applyBorder="1" applyAlignment="1" applyProtection="1">
      <alignment vertical="center"/>
      <protection hidden="1"/>
    </xf>
    <xf numFmtId="165" fontId="5" fillId="0" borderId="3" xfId="0" applyNumberFormat="1" applyFont="1" applyBorder="1" applyAlignment="1" applyProtection="1">
      <alignment vertical="center"/>
      <protection hidden="1"/>
    </xf>
    <xf numFmtId="165" fontId="5" fillId="0" borderId="4" xfId="0" applyNumberFormat="1" applyFont="1" applyBorder="1" applyAlignment="1" applyProtection="1">
      <alignment vertical="center"/>
      <protection hidden="1"/>
    </xf>
    <xf numFmtId="169" fontId="9" fillId="0" borderId="2" xfId="0" applyNumberFormat="1" applyFont="1" applyBorder="1" applyAlignment="1" applyProtection="1">
      <alignment horizontal="right" vertical="center"/>
      <protection hidden="1"/>
    </xf>
    <xf numFmtId="169" fontId="9" fillId="0" borderId="3" xfId="0" applyNumberFormat="1" applyFont="1" applyBorder="1" applyAlignment="1" applyProtection="1">
      <alignment horizontal="right" vertical="center"/>
      <protection hidden="1"/>
    </xf>
    <xf numFmtId="169" fontId="9" fillId="0" borderId="4" xfId="0" applyNumberFormat="1" applyFont="1" applyBorder="1" applyAlignment="1" applyProtection="1">
      <alignment horizontal="right" vertical="center"/>
      <protection hidden="1"/>
    </xf>
    <xf numFmtId="169" fontId="5" fillId="0" borderId="2" xfId="0" applyNumberFormat="1" applyFont="1" applyBorder="1" applyAlignment="1" applyProtection="1">
      <alignment horizontal="right" vertical="center"/>
      <protection hidden="1"/>
    </xf>
    <xf numFmtId="169" fontId="5" fillId="0" borderId="3" xfId="0" applyNumberFormat="1" applyFont="1" applyBorder="1" applyAlignment="1" applyProtection="1">
      <alignment horizontal="right" vertical="center"/>
      <protection hidden="1"/>
    </xf>
    <xf numFmtId="169" fontId="5" fillId="0" borderId="4" xfId="0" applyNumberFormat="1" applyFont="1" applyBorder="1" applyAlignment="1" applyProtection="1">
      <alignment horizontal="right" vertical="center"/>
      <protection hidden="1"/>
    </xf>
    <xf numFmtId="0" fontId="6" fillId="0" borderId="0" xfId="0" applyFont="1" applyAlignment="1">
      <alignment horizontal="right" vertical="center" wrapText="1"/>
    </xf>
    <xf numFmtId="165" fontId="5" fillId="0" borderId="2" xfId="0" applyNumberFormat="1" applyFont="1" applyBorder="1" applyAlignment="1" applyProtection="1">
      <alignment horizontal="right" vertical="center"/>
      <protection hidden="1"/>
    </xf>
    <xf numFmtId="165" fontId="5" fillId="0" borderId="3" xfId="0" applyNumberFormat="1" applyFont="1" applyBorder="1" applyAlignment="1" applyProtection="1">
      <alignment horizontal="right" vertical="center"/>
      <protection hidden="1"/>
    </xf>
    <xf numFmtId="165" fontId="5" fillId="0" borderId="4" xfId="0" applyNumberFormat="1" applyFont="1" applyBorder="1" applyAlignment="1" applyProtection="1">
      <alignment horizontal="right" vertical="center"/>
      <protection hidden="1"/>
    </xf>
    <xf numFmtId="0" fontId="7" fillId="4" borderId="0" xfId="0" applyFont="1" applyFill="1" applyAlignment="1">
      <alignment vertical="center" wrapText="1"/>
    </xf>
    <xf numFmtId="0" fontId="8" fillId="0" borderId="0" xfId="0" applyFont="1" applyAlignment="1">
      <alignment vertical="center" wrapText="1"/>
    </xf>
    <xf numFmtId="0" fontId="5" fillId="2" borderId="2" xfId="0" applyFont="1" applyFill="1" applyBorder="1" applyAlignment="1" applyProtection="1">
      <alignment vertical="center" wrapText="1"/>
      <protection locked="0"/>
    </xf>
    <xf numFmtId="0" fontId="5" fillId="0" borderId="1" xfId="0" applyFont="1" applyBorder="1" applyAlignment="1">
      <alignment horizontal="right" vertical="top" wrapText="1"/>
    </xf>
    <xf numFmtId="0" fontId="9" fillId="0" borderId="0" xfId="0" applyFont="1" applyAlignment="1">
      <alignment horizontal="right"/>
    </xf>
    <xf numFmtId="0" fontId="9" fillId="0" borderId="6" xfId="0" applyFont="1" applyBorder="1" applyAlignment="1">
      <alignment horizontal="right"/>
    </xf>
    <xf numFmtId="0" fontId="5" fillId="2" borderId="7" xfId="0" applyFont="1" applyFill="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19" fillId="0" borderId="0" xfId="1" applyFont="1" applyAlignment="1">
      <alignment vertical="center"/>
    </xf>
    <xf numFmtId="0" fontId="6" fillId="0" borderId="0" xfId="1" applyFont="1" applyAlignment="1">
      <alignment vertical="center" wrapText="1"/>
    </xf>
    <xf numFmtId="0" fontId="6" fillId="0" borderId="0" xfId="1" applyFont="1" applyAlignment="1">
      <alignment vertical="center"/>
    </xf>
    <xf numFmtId="0" fontId="5" fillId="0" borderId="1" xfId="2" applyFont="1" applyAlignment="1">
      <alignment vertical="center"/>
    </xf>
    <xf numFmtId="0" fontId="9" fillId="0" borderId="1" xfId="2" applyFont="1" applyAlignment="1">
      <alignment vertical="center"/>
    </xf>
    <xf numFmtId="0" fontId="5" fillId="0" borderId="1" xfId="2" applyFont="1" applyAlignment="1">
      <alignment horizontal="left" vertical="center"/>
    </xf>
    <xf numFmtId="0" fontId="4" fillId="0" borderId="0" xfId="0" applyFont="1" applyAlignment="1">
      <alignment vertical="top"/>
    </xf>
    <xf numFmtId="0" fontId="5" fillId="0" borderId="0" xfId="0" applyFont="1" applyAlignment="1">
      <alignment horizontal="right"/>
    </xf>
    <xf numFmtId="0" fontId="5" fillId="0" borderId="6" xfId="0" applyFont="1" applyBorder="1" applyAlignment="1">
      <alignment horizontal="right"/>
    </xf>
    <xf numFmtId="0" fontId="28" fillId="0" borderId="0" xfId="0" applyFont="1" applyAlignment="1">
      <alignment horizontal="left" vertical="center"/>
    </xf>
    <xf numFmtId="0" fontId="28" fillId="0" borderId="0" xfId="0" applyFont="1" applyAlignment="1">
      <alignment horizontal="center" vertical="center"/>
    </xf>
    <xf numFmtId="0" fontId="27" fillId="0" borderId="0" xfId="0" applyFont="1" applyAlignment="1">
      <alignment horizontal="left"/>
    </xf>
  </cellXfs>
  <cellStyles count="3">
    <cellStyle name="Hyperlink" xfId="1" builtinId="8"/>
    <cellStyle name="Standaard" xfId="0" builtinId="0"/>
    <cellStyle name="Standaard 2" xfId="2" xr:uid="{CBFD2A08-8E6C-4A28-A5B1-8D62AADE21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66675</xdr:colOff>
      <xdr:row>716</xdr:row>
      <xdr:rowOff>9525</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3990975" y="101069775"/>
          <a:ext cx="142875" cy="2095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121920</xdr:colOff>
          <xdr:row>32</xdr:row>
          <xdr:rowOff>30480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30480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30480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63</xdr:row>
          <xdr:rowOff>0</xdr:rowOff>
        </xdr:from>
        <xdr:to>
          <xdr:col>2</xdr:col>
          <xdr:colOff>121920</xdr:colOff>
          <xdr:row>65</xdr:row>
          <xdr:rowOff>7620</xdr:rowOff>
        </xdr:to>
        <xdr:sp macro="" textlink="">
          <xdr:nvSpPr>
            <xdr:cNvPr id="1029" name="RB_Op_Wachtlijst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65</xdr:row>
          <xdr:rowOff>0</xdr:rowOff>
        </xdr:from>
        <xdr:to>
          <xdr:col>2</xdr:col>
          <xdr:colOff>121920</xdr:colOff>
          <xdr:row>67</xdr:row>
          <xdr:rowOff>7620</xdr:rowOff>
        </xdr:to>
        <xdr:sp macro="" textlink="">
          <xdr:nvSpPr>
            <xdr:cNvPr id="1030" name="RB_Op_Wachtlijst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167</xdr:row>
          <xdr:rowOff>0</xdr:rowOff>
        </xdr:from>
        <xdr:to>
          <xdr:col>2</xdr:col>
          <xdr:colOff>121920</xdr:colOff>
          <xdr:row>170</xdr:row>
          <xdr:rowOff>38100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168</xdr:row>
          <xdr:rowOff>182880</xdr:rowOff>
        </xdr:from>
        <xdr:to>
          <xdr:col>2</xdr:col>
          <xdr:colOff>121920</xdr:colOff>
          <xdr:row>171</xdr:row>
          <xdr:rowOff>30480</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175</xdr:row>
          <xdr:rowOff>0</xdr:rowOff>
        </xdr:from>
        <xdr:to>
          <xdr:col>2</xdr:col>
          <xdr:colOff>121920</xdr:colOff>
          <xdr:row>177</xdr:row>
          <xdr:rowOff>7620</xdr:rowOff>
        </xdr:to>
        <xdr:sp macro="" textlink="">
          <xdr:nvSpPr>
            <xdr:cNvPr id="1033" name="CB_Eigenaar"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176</xdr:row>
          <xdr:rowOff>152400</xdr:rowOff>
        </xdr:from>
        <xdr:to>
          <xdr:col>2</xdr:col>
          <xdr:colOff>121920</xdr:colOff>
          <xdr:row>178</xdr:row>
          <xdr:rowOff>152400</xdr:rowOff>
        </xdr:to>
        <xdr:sp macro="" textlink="">
          <xdr:nvSpPr>
            <xdr:cNvPr id="1034" name="CB_HouderZakelijkRecht"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178</xdr:row>
          <xdr:rowOff>152400</xdr:rowOff>
        </xdr:from>
        <xdr:to>
          <xdr:col>2</xdr:col>
          <xdr:colOff>121920</xdr:colOff>
          <xdr:row>180</xdr:row>
          <xdr:rowOff>160020</xdr:rowOff>
        </xdr:to>
        <xdr:sp macro="" textlink="">
          <xdr:nvSpPr>
            <xdr:cNvPr id="1035" name="CB_HouderOptieZakelijkRech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184</xdr:row>
          <xdr:rowOff>0</xdr:rowOff>
        </xdr:from>
        <xdr:to>
          <xdr:col>2</xdr:col>
          <xdr:colOff>121920</xdr:colOff>
          <xdr:row>186</xdr:row>
          <xdr:rowOff>7620</xdr:rowOff>
        </xdr:to>
        <xdr:sp macro="" textlink="">
          <xdr:nvSpPr>
            <xdr:cNvPr id="1036" name="RB_BeschikSchoolgebVrij_True"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185</xdr:row>
          <xdr:rowOff>152400</xdr:rowOff>
        </xdr:from>
        <xdr:to>
          <xdr:col>2</xdr:col>
          <xdr:colOff>121920</xdr:colOff>
          <xdr:row>187</xdr:row>
          <xdr:rowOff>160020</xdr:rowOff>
        </xdr:to>
        <xdr:sp macro="" textlink="">
          <xdr:nvSpPr>
            <xdr:cNvPr id="1037" name="RB_BeschikSchoolgebVrij_False"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231</xdr:row>
          <xdr:rowOff>7620</xdr:rowOff>
        </xdr:from>
        <xdr:to>
          <xdr:col>2</xdr:col>
          <xdr:colOff>99060</xdr:colOff>
          <xdr:row>234</xdr:row>
          <xdr:rowOff>0</xdr:rowOff>
        </xdr:to>
        <xdr:sp macro="" textlink="">
          <xdr:nvSpPr>
            <xdr:cNvPr id="1038" name="CB_Nieuwbouw"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233</xdr:row>
          <xdr:rowOff>7620</xdr:rowOff>
        </xdr:from>
        <xdr:to>
          <xdr:col>2</xdr:col>
          <xdr:colOff>83820</xdr:colOff>
          <xdr:row>235</xdr:row>
          <xdr:rowOff>22860</xdr:rowOff>
        </xdr:to>
        <xdr:sp macro="" textlink="">
          <xdr:nvSpPr>
            <xdr:cNvPr id="1039" name="CB_Verbouwingswerken"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xdr:row>
          <xdr:rowOff>182880</xdr:rowOff>
        </xdr:from>
        <xdr:to>
          <xdr:col>2</xdr:col>
          <xdr:colOff>121920</xdr:colOff>
          <xdr:row>37</xdr:row>
          <xdr:rowOff>30480</xdr:rowOff>
        </xdr:to>
        <xdr:sp macro="" textlink="">
          <xdr:nvSpPr>
            <xdr:cNvPr id="1040" name="RB_Prov_Ant"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121920</xdr:colOff>
          <xdr:row>38</xdr:row>
          <xdr:rowOff>0</xdr:rowOff>
        </xdr:to>
        <xdr:sp macro="" textlink="">
          <xdr:nvSpPr>
            <xdr:cNvPr id="1041" name="RB_Prov_BHG"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121920</xdr:colOff>
          <xdr:row>37</xdr:row>
          <xdr:rowOff>30480</xdr:rowOff>
        </xdr:to>
        <xdr:sp macro="" textlink="">
          <xdr:nvSpPr>
            <xdr:cNvPr id="1042" name="RB_Prov_Lim"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38</xdr:row>
          <xdr:rowOff>0</xdr:rowOff>
        </xdr:to>
        <xdr:sp macro="" textlink="">
          <xdr:nvSpPr>
            <xdr:cNvPr id="1043" name="RB_Prov_OV"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37</xdr:row>
          <xdr:rowOff>30480</xdr:rowOff>
        </xdr:to>
        <xdr:sp macro="" textlink="">
          <xdr:nvSpPr>
            <xdr:cNvPr id="1044" name="RB_Prov_VB"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38</xdr:row>
          <xdr:rowOff>0</xdr:rowOff>
        </xdr:to>
        <xdr:sp macro="" textlink="">
          <xdr:nvSpPr>
            <xdr:cNvPr id="1045" name="RB_Prov_WV"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57</xdr:row>
          <xdr:rowOff>160020</xdr:rowOff>
        </xdr:from>
        <xdr:to>
          <xdr:col>2</xdr:col>
          <xdr:colOff>121920</xdr:colOff>
          <xdr:row>59</xdr:row>
          <xdr:rowOff>0</xdr:rowOff>
        </xdr:to>
        <xdr:sp macro="" textlink="">
          <xdr:nvSpPr>
            <xdr:cNvPr id="1046" name="RB_Diko_Tru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59</xdr:row>
          <xdr:rowOff>0</xdr:rowOff>
        </xdr:from>
        <xdr:to>
          <xdr:col>2</xdr:col>
          <xdr:colOff>121920</xdr:colOff>
          <xdr:row>61</xdr:row>
          <xdr:rowOff>38100</xdr:rowOff>
        </xdr:to>
        <xdr:sp macro="" textlink="">
          <xdr:nvSpPr>
            <xdr:cNvPr id="1047" name="RB_Diko_False"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128</xdr:row>
          <xdr:rowOff>0</xdr:rowOff>
        </xdr:from>
        <xdr:to>
          <xdr:col>2</xdr:col>
          <xdr:colOff>121920</xdr:colOff>
          <xdr:row>131</xdr:row>
          <xdr:rowOff>38100</xdr:rowOff>
        </xdr:to>
        <xdr:sp macro="" textlink="">
          <xdr:nvSpPr>
            <xdr:cNvPr id="1050" name="RB_CoordinerendeMacht_True"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130</xdr:row>
          <xdr:rowOff>0</xdr:rowOff>
        </xdr:from>
        <xdr:to>
          <xdr:col>2</xdr:col>
          <xdr:colOff>121920</xdr:colOff>
          <xdr:row>132</xdr:row>
          <xdr:rowOff>38100</xdr:rowOff>
        </xdr:to>
        <xdr:sp macro="" textlink="">
          <xdr:nvSpPr>
            <xdr:cNvPr id="1051" name="RB_CoordinerendeMacht_Fals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120</xdr:row>
          <xdr:rowOff>0</xdr:rowOff>
        </xdr:from>
        <xdr:to>
          <xdr:col>3</xdr:col>
          <xdr:colOff>30480</xdr:colOff>
          <xdr:row>123</xdr:row>
          <xdr:rowOff>38100</xdr:rowOff>
        </xdr:to>
        <xdr:sp macro="" textlink="">
          <xdr:nvSpPr>
            <xdr:cNvPr id="1053" name="RB_Samen_Met_Andere_IM_Tru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122</xdr:row>
          <xdr:rowOff>0</xdr:rowOff>
        </xdr:from>
        <xdr:to>
          <xdr:col>3</xdr:col>
          <xdr:colOff>0</xdr:colOff>
          <xdr:row>124</xdr:row>
          <xdr:rowOff>38100</xdr:rowOff>
        </xdr:to>
        <xdr:sp macro="" textlink="">
          <xdr:nvSpPr>
            <xdr:cNvPr id="1054" name="RB_Samen_Met_Andere_IM_False"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160</xdr:row>
          <xdr:rowOff>0</xdr:rowOff>
        </xdr:from>
        <xdr:to>
          <xdr:col>2</xdr:col>
          <xdr:colOff>121920</xdr:colOff>
          <xdr:row>162</xdr:row>
          <xdr:rowOff>7620</xdr:rowOff>
        </xdr:to>
        <xdr:sp macro="" textlink="">
          <xdr:nvSpPr>
            <xdr:cNvPr id="1055" name="CB_Samen_Met_Andere_OI_True"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162</xdr:row>
          <xdr:rowOff>0</xdr:rowOff>
        </xdr:from>
        <xdr:to>
          <xdr:col>2</xdr:col>
          <xdr:colOff>121920</xdr:colOff>
          <xdr:row>163</xdr:row>
          <xdr:rowOff>38100</xdr:rowOff>
        </xdr:to>
        <xdr:sp macro="" textlink="">
          <xdr:nvSpPr>
            <xdr:cNvPr id="1056" name="CB_Samen_Met_Andere_OI_False"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310</xdr:row>
          <xdr:rowOff>144780</xdr:rowOff>
        </xdr:from>
        <xdr:to>
          <xdr:col>2</xdr:col>
          <xdr:colOff>106680</xdr:colOff>
          <xdr:row>314</xdr:row>
          <xdr:rowOff>22860</xdr:rowOff>
        </xdr:to>
        <xdr:sp macro="" textlink="">
          <xdr:nvSpPr>
            <xdr:cNvPr id="1057" name="RB_SamenWerking_OV_PS_Tru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312</xdr:row>
          <xdr:rowOff>190500</xdr:rowOff>
        </xdr:from>
        <xdr:to>
          <xdr:col>2</xdr:col>
          <xdr:colOff>137160</xdr:colOff>
          <xdr:row>314</xdr:row>
          <xdr:rowOff>152400</xdr:rowOff>
        </xdr:to>
        <xdr:sp macro="" textlink="">
          <xdr:nvSpPr>
            <xdr:cNvPr id="1058" name="RB_SamenWerking_OV_PS_False"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303</xdr:row>
          <xdr:rowOff>0</xdr:rowOff>
        </xdr:from>
        <xdr:to>
          <xdr:col>2</xdr:col>
          <xdr:colOff>121920</xdr:colOff>
          <xdr:row>305</xdr:row>
          <xdr:rowOff>0</xdr:rowOff>
        </xdr:to>
        <xdr:sp macro="" textlink="">
          <xdr:nvSpPr>
            <xdr:cNvPr id="1059" name="RB_Schadeloosstelling_True"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307</xdr:row>
          <xdr:rowOff>0</xdr:rowOff>
        </xdr:from>
        <xdr:to>
          <xdr:col>2</xdr:col>
          <xdr:colOff>121920</xdr:colOff>
          <xdr:row>309</xdr:row>
          <xdr:rowOff>7620</xdr:rowOff>
        </xdr:to>
        <xdr:sp macro="" textlink="">
          <xdr:nvSpPr>
            <xdr:cNvPr id="1060" name="RB_Schadeloosstelling_False"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317</xdr:row>
          <xdr:rowOff>0</xdr:rowOff>
        </xdr:from>
        <xdr:to>
          <xdr:col>2</xdr:col>
          <xdr:colOff>121920</xdr:colOff>
          <xdr:row>319</xdr:row>
          <xdr:rowOff>7620</xdr:rowOff>
        </xdr:to>
        <xdr:sp macro="" textlink="">
          <xdr:nvSpPr>
            <xdr:cNvPr id="1061" name="CB_Dienst_Onr_Erfgoed"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319</xdr:row>
          <xdr:rowOff>0</xdr:rowOff>
        </xdr:from>
        <xdr:to>
          <xdr:col>2</xdr:col>
          <xdr:colOff>121920</xdr:colOff>
          <xdr:row>321</xdr:row>
          <xdr:rowOff>7620</xdr:rowOff>
        </xdr:to>
        <xdr:sp macro="" textlink="">
          <xdr:nvSpPr>
            <xdr:cNvPr id="1062" name="CB_VIPA"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321</xdr:row>
          <xdr:rowOff>0</xdr:rowOff>
        </xdr:from>
        <xdr:to>
          <xdr:col>2</xdr:col>
          <xdr:colOff>121920</xdr:colOff>
          <xdr:row>323</xdr:row>
          <xdr:rowOff>7620</xdr:rowOff>
        </xdr:to>
        <xdr:sp macro="" textlink="">
          <xdr:nvSpPr>
            <xdr:cNvPr id="1063" name="CB_VGC"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325</xdr:row>
          <xdr:rowOff>0</xdr:rowOff>
        </xdr:from>
        <xdr:to>
          <xdr:col>2</xdr:col>
          <xdr:colOff>121920</xdr:colOff>
          <xdr:row>327</xdr:row>
          <xdr:rowOff>7620</xdr:rowOff>
        </xdr:to>
        <xdr:sp macro="" textlink="">
          <xdr:nvSpPr>
            <xdr:cNvPr id="1064" name="CB_Andere_Overheden"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559</xdr:row>
          <xdr:rowOff>0</xdr:rowOff>
        </xdr:from>
        <xdr:to>
          <xdr:col>35</xdr:col>
          <xdr:colOff>38100</xdr:colOff>
          <xdr:row>561</xdr:row>
          <xdr:rowOff>7620</xdr:rowOff>
        </xdr:to>
        <xdr:sp macro="" textlink="">
          <xdr:nvSpPr>
            <xdr:cNvPr id="1065" name="CB_GebAfgebrOntrGesubAGIOnGeb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561</xdr:row>
          <xdr:rowOff>0</xdr:rowOff>
        </xdr:from>
        <xdr:to>
          <xdr:col>35</xdr:col>
          <xdr:colOff>38100</xdr:colOff>
          <xdr:row>562</xdr:row>
          <xdr:rowOff>38100</xdr:rowOff>
        </xdr:to>
        <xdr:sp macro="" textlink="">
          <xdr:nvSpPr>
            <xdr:cNvPr id="1066" name="CB_GebAfgebrOntrGesubAGIOnGeb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585</xdr:row>
          <xdr:rowOff>0</xdr:rowOff>
        </xdr:from>
        <xdr:to>
          <xdr:col>35</xdr:col>
          <xdr:colOff>38100</xdr:colOff>
          <xdr:row>587</xdr:row>
          <xdr:rowOff>22860</xdr:rowOff>
        </xdr:to>
        <xdr:sp macro="" textlink="">
          <xdr:nvSpPr>
            <xdr:cNvPr id="1067" name="CB_LokLOAfgebrOntrGesubAGIOnG1"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587</xdr:row>
          <xdr:rowOff>0</xdr:rowOff>
        </xdr:from>
        <xdr:to>
          <xdr:col>35</xdr:col>
          <xdr:colOff>38100</xdr:colOff>
          <xdr:row>588</xdr:row>
          <xdr:rowOff>38100</xdr:rowOff>
        </xdr:to>
        <xdr:sp macro="" textlink="">
          <xdr:nvSpPr>
            <xdr:cNvPr id="1068" name="CB_LokLOAfgebrOntrGesubAGIOnG2"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xdr:row>
          <xdr:rowOff>0</xdr:rowOff>
        </xdr:from>
        <xdr:to>
          <xdr:col>2</xdr:col>
          <xdr:colOff>76200</xdr:colOff>
          <xdr:row>55</xdr:row>
          <xdr:rowOff>15240</xdr:rowOff>
        </xdr:to>
        <xdr:sp macro="" textlink="">
          <xdr:nvSpPr>
            <xdr:cNvPr id="1069" name="RB_Minder_Dan_125D_True"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55</xdr:row>
          <xdr:rowOff>7620</xdr:rowOff>
        </xdr:from>
        <xdr:to>
          <xdr:col>2</xdr:col>
          <xdr:colOff>60960</xdr:colOff>
          <xdr:row>56</xdr:row>
          <xdr:rowOff>15240</xdr:rowOff>
        </xdr:to>
        <xdr:sp macro="" textlink="">
          <xdr:nvSpPr>
            <xdr:cNvPr id="1070" name="RB_Minder_Dan_125D_False"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330</xdr:row>
          <xdr:rowOff>22860</xdr:rowOff>
        </xdr:from>
        <xdr:to>
          <xdr:col>3</xdr:col>
          <xdr:colOff>0</xdr:colOff>
          <xdr:row>332</xdr:row>
          <xdr:rowOff>152400</xdr:rowOff>
        </xdr:to>
        <xdr:sp macro="" textlink="">
          <xdr:nvSpPr>
            <xdr:cNvPr id="1074" name="CB_BijkomendePlaatsen_False"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329</xdr:row>
          <xdr:rowOff>182880</xdr:rowOff>
        </xdr:from>
        <xdr:to>
          <xdr:col>3</xdr:col>
          <xdr:colOff>0</xdr:colOff>
          <xdr:row>331</xdr:row>
          <xdr:rowOff>30480</xdr:rowOff>
        </xdr:to>
        <xdr:sp macro="" textlink="">
          <xdr:nvSpPr>
            <xdr:cNvPr id="1075" name="CB_BijkomendePlaatsen_True"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0</xdr:rowOff>
        </xdr:from>
        <xdr:to>
          <xdr:col>2</xdr:col>
          <xdr:colOff>121920</xdr:colOff>
          <xdr:row>45</xdr:row>
          <xdr:rowOff>45720</xdr:rowOff>
        </xdr:to>
        <xdr:sp macro="" textlink="">
          <xdr:nvSpPr>
            <xdr:cNvPr id="1076" name="RB_Standaardprocedure"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137160</xdr:colOff>
          <xdr:row>47</xdr:row>
          <xdr:rowOff>22860</xdr:rowOff>
        </xdr:to>
        <xdr:sp macro="" textlink="">
          <xdr:nvSpPr>
            <xdr:cNvPr id="1079" name="RB_Verkorteprocedure"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48</xdr:row>
          <xdr:rowOff>0</xdr:rowOff>
        </xdr:from>
        <xdr:to>
          <xdr:col>2</xdr:col>
          <xdr:colOff>121920</xdr:colOff>
          <xdr:row>50</xdr:row>
          <xdr:rowOff>30480</xdr:rowOff>
        </xdr:to>
        <xdr:sp macro="" textlink="">
          <xdr:nvSpPr>
            <xdr:cNvPr id="1080" name="CB_Spoedprocedure"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46</xdr:row>
          <xdr:rowOff>0</xdr:rowOff>
        </xdr:from>
        <xdr:to>
          <xdr:col>2</xdr:col>
          <xdr:colOff>121920</xdr:colOff>
          <xdr:row>49</xdr:row>
          <xdr:rowOff>22860</xdr:rowOff>
        </xdr:to>
        <xdr:sp macro="" textlink="">
          <xdr:nvSpPr>
            <xdr:cNvPr id="1081" name="CB_VerkorteprocedureSanitair"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239</xdr:row>
          <xdr:rowOff>22860</xdr:rowOff>
        </xdr:from>
        <xdr:to>
          <xdr:col>2</xdr:col>
          <xdr:colOff>137160</xdr:colOff>
          <xdr:row>242</xdr:row>
          <xdr:rowOff>0</xdr:rowOff>
        </xdr:to>
        <xdr:sp macro="" textlink="">
          <xdr:nvSpPr>
            <xdr:cNvPr id="1082" name="CB_Leslokalen"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241</xdr:row>
          <xdr:rowOff>7620</xdr:rowOff>
        </xdr:from>
        <xdr:to>
          <xdr:col>2</xdr:col>
          <xdr:colOff>137160</xdr:colOff>
          <xdr:row>244</xdr:row>
          <xdr:rowOff>0</xdr:rowOff>
        </xdr:to>
        <xdr:sp macro="" textlink="">
          <xdr:nvSpPr>
            <xdr:cNvPr id="1083" name="CB_Werkplaatsen"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245</xdr:row>
          <xdr:rowOff>0</xdr:rowOff>
        </xdr:from>
        <xdr:to>
          <xdr:col>2</xdr:col>
          <xdr:colOff>137160</xdr:colOff>
          <xdr:row>247</xdr:row>
          <xdr:rowOff>7620</xdr:rowOff>
        </xdr:to>
        <xdr:sp macro="" textlink="">
          <xdr:nvSpPr>
            <xdr:cNvPr id="1085" name="CB_AdministratieEnOfOnderst"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247</xdr:row>
          <xdr:rowOff>7620</xdr:rowOff>
        </xdr:from>
        <xdr:to>
          <xdr:col>2</xdr:col>
          <xdr:colOff>137160</xdr:colOff>
          <xdr:row>250</xdr:row>
          <xdr:rowOff>0</xdr:rowOff>
        </xdr:to>
        <xdr:sp macro="" textlink="">
          <xdr:nvSpPr>
            <xdr:cNvPr id="1086" name="CB_Sanitair"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249</xdr:row>
          <xdr:rowOff>7620</xdr:rowOff>
        </xdr:from>
        <xdr:to>
          <xdr:col>2</xdr:col>
          <xdr:colOff>137160</xdr:colOff>
          <xdr:row>252</xdr:row>
          <xdr:rowOff>0</xdr:rowOff>
        </xdr:to>
        <xdr:sp macro="" textlink="">
          <xdr:nvSpPr>
            <xdr:cNvPr id="1087" name="CB_TurnzaalEnOfSporthal"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251</xdr:row>
          <xdr:rowOff>7620</xdr:rowOff>
        </xdr:from>
        <xdr:to>
          <xdr:col>2</xdr:col>
          <xdr:colOff>137160</xdr:colOff>
          <xdr:row>253</xdr:row>
          <xdr:rowOff>22860</xdr:rowOff>
        </xdr:to>
        <xdr:sp macro="" textlink="">
          <xdr:nvSpPr>
            <xdr:cNvPr id="1088" name="CB_AndereRuimte"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323</xdr:row>
          <xdr:rowOff>0</xdr:rowOff>
        </xdr:from>
        <xdr:to>
          <xdr:col>2</xdr:col>
          <xdr:colOff>137160</xdr:colOff>
          <xdr:row>326</xdr:row>
          <xdr:rowOff>0</xdr:rowOff>
        </xdr:to>
        <xdr:sp macro="" textlink="">
          <xdr:nvSpPr>
            <xdr:cNvPr id="1089" name="CB_OVAM"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767</xdr:row>
          <xdr:rowOff>0</xdr:rowOff>
        </xdr:from>
        <xdr:to>
          <xdr:col>2</xdr:col>
          <xdr:colOff>121920</xdr:colOff>
          <xdr:row>769</xdr:row>
          <xdr:rowOff>7620</xdr:rowOff>
        </xdr:to>
        <xdr:sp macro="" textlink="">
          <xdr:nvSpPr>
            <xdr:cNvPr id="1090" name="CB_BewijsstukZakelijkRechtJN"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770</xdr:row>
          <xdr:rowOff>152400</xdr:rowOff>
        </xdr:from>
        <xdr:to>
          <xdr:col>2</xdr:col>
          <xdr:colOff>121920</xdr:colOff>
          <xdr:row>772</xdr:row>
          <xdr:rowOff>160020</xdr:rowOff>
        </xdr:to>
        <xdr:sp macro="" textlink="">
          <xdr:nvSpPr>
            <xdr:cNvPr id="1091" name="CB_BewijsstukSamenwmod"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773</xdr:row>
          <xdr:rowOff>0</xdr:rowOff>
        </xdr:from>
        <xdr:to>
          <xdr:col>2</xdr:col>
          <xdr:colOff>121920</xdr:colOff>
          <xdr:row>775</xdr:row>
          <xdr:rowOff>7620</xdr:rowOff>
        </xdr:to>
        <xdr:sp macro="" textlink="">
          <xdr:nvSpPr>
            <xdr:cNvPr id="1092" name="CB_BewijsstukBerekBrutoOpp"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769</xdr:row>
          <xdr:rowOff>0</xdr:rowOff>
        </xdr:from>
        <xdr:to>
          <xdr:col>2</xdr:col>
          <xdr:colOff>121920</xdr:colOff>
          <xdr:row>771</xdr:row>
          <xdr:rowOff>7620</xdr:rowOff>
        </xdr:to>
        <xdr:sp macro="" textlink="">
          <xdr:nvSpPr>
            <xdr:cNvPr id="1093" name="CB_BewijsstukAttestVerzekering"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775</xdr:row>
          <xdr:rowOff>7620</xdr:rowOff>
        </xdr:from>
        <xdr:to>
          <xdr:col>2</xdr:col>
          <xdr:colOff>121920</xdr:colOff>
          <xdr:row>778</xdr:row>
          <xdr:rowOff>0</xdr:rowOff>
        </xdr:to>
        <xdr:sp macro="" textlink="">
          <xdr:nvSpPr>
            <xdr:cNvPr id="1094" name="CB_Inplantingsplan"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776</xdr:row>
          <xdr:rowOff>160020</xdr:rowOff>
        </xdr:from>
        <xdr:to>
          <xdr:col>2</xdr:col>
          <xdr:colOff>137160</xdr:colOff>
          <xdr:row>778</xdr:row>
          <xdr:rowOff>175260</xdr:rowOff>
        </xdr:to>
        <xdr:sp macro="" textlink="">
          <xdr:nvSpPr>
            <xdr:cNvPr id="1095" name="CB_Overzichtsplan"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243</xdr:row>
          <xdr:rowOff>22860</xdr:rowOff>
        </xdr:from>
        <xdr:to>
          <xdr:col>2</xdr:col>
          <xdr:colOff>137160</xdr:colOff>
          <xdr:row>246</xdr:row>
          <xdr:rowOff>0</xdr:rowOff>
        </xdr:to>
        <xdr:sp macro="" textlink="">
          <xdr:nvSpPr>
            <xdr:cNvPr id="1097" name="CB_PolyvalenteZaalEnOfRefter"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48</xdr:row>
          <xdr:rowOff>7620</xdr:rowOff>
        </xdr:from>
        <xdr:to>
          <xdr:col>2</xdr:col>
          <xdr:colOff>121920</xdr:colOff>
          <xdr:row>50</xdr:row>
          <xdr:rowOff>30480</xdr:rowOff>
        </xdr:to>
        <xdr:sp macro="" textlink="">
          <xdr:nvSpPr>
            <xdr:cNvPr id="1098" name="RB_Spoedprocedure"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50</xdr:row>
          <xdr:rowOff>0</xdr:rowOff>
        </xdr:from>
        <xdr:to>
          <xdr:col>2</xdr:col>
          <xdr:colOff>137160</xdr:colOff>
          <xdr:row>51</xdr:row>
          <xdr:rowOff>7620</xdr:rowOff>
        </xdr:to>
        <xdr:sp macro="" textlink="">
          <xdr:nvSpPr>
            <xdr:cNvPr id="1099" name="RB_WerkenNaAankoop"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211</xdr:row>
          <xdr:rowOff>0</xdr:rowOff>
        </xdr:from>
        <xdr:to>
          <xdr:col>2</xdr:col>
          <xdr:colOff>22860</xdr:colOff>
          <xdr:row>213</xdr:row>
          <xdr:rowOff>0</xdr:rowOff>
        </xdr:to>
        <xdr:sp macro="" textlink="">
          <xdr:nvSpPr>
            <xdr:cNvPr id="1103" name="RB_ToepassingsgOS_True"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213</xdr:row>
          <xdr:rowOff>0</xdr:rowOff>
        </xdr:from>
        <xdr:to>
          <xdr:col>3</xdr:col>
          <xdr:colOff>22860</xdr:colOff>
          <xdr:row>214</xdr:row>
          <xdr:rowOff>22860</xdr:rowOff>
        </xdr:to>
        <xdr:sp macro="" textlink="">
          <xdr:nvSpPr>
            <xdr:cNvPr id="1104" name="RB_EngagementOS"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219</xdr:row>
          <xdr:rowOff>15240</xdr:rowOff>
        </xdr:from>
        <xdr:to>
          <xdr:col>2</xdr:col>
          <xdr:colOff>129540</xdr:colOff>
          <xdr:row>221</xdr:row>
          <xdr:rowOff>0</xdr:rowOff>
        </xdr:to>
        <xdr:sp macro="" textlink="">
          <xdr:nvSpPr>
            <xdr:cNvPr id="1105" name="RB_KennisnameOS"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223</xdr:row>
          <xdr:rowOff>15240</xdr:rowOff>
        </xdr:from>
        <xdr:to>
          <xdr:col>2</xdr:col>
          <xdr:colOff>15240</xdr:colOff>
          <xdr:row>225</xdr:row>
          <xdr:rowOff>30480</xdr:rowOff>
        </xdr:to>
        <xdr:sp macro="" textlink="">
          <xdr:nvSpPr>
            <xdr:cNvPr id="1106" name="RB_ToepassingsgOS_False"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779</xdr:row>
          <xdr:rowOff>0</xdr:rowOff>
        </xdr:from>
        <xdr:to>
          <xdr:col>2</xdr:col>
          <xdr:colOff>60960</xdr:colOff>
          <xdr:row>780</xdr:row>
          <xdr:rowOff>213360</xdr:rowOff>
        </xdr:to>
        <xdr:sp macro="" textlink="">
          <xdr:nvSpPr>
            <xdr:cNvPr id="1108" name="CB_EngOpenstellingSchoolinfra"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782</xdr:row>
          <xdr:rowOff>22860</xdr:rowOff>
        </xdr:from>
        <xdr:to>
          <xdr:col>2</xdr:col>
          <xdr:colOff>30480</xdr:colOff>
          <xdr:row>783</xdr:row>
          <xdr:rowOff>22860</xdr:rowOff>
        </xdr:to>
        <xdr:sp macro="" textlink="">
          <xdr:nvSpPr>
            <xdr:cNvPr id="1109" name="CB_VTAOpenstellingSchoolinfra"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68" Type="http://schemas.openxmlformats.org/officeDocument/2006/relationships/ctrlProp" Target="../ctrlProps/ctrlProp58.xml"/><Relationship Id="rId76" Type="http://schemas.openxmlformats.org/officeDocument/2006/relationships/ctrlProp" Target="../ctrlProps/ctrlProp66.xml"/><Relationship Id="rId7" Type="http://schemas.openxmlformats.org/officeDocument/2006/relationships/hyperlink" Target="https://www.agion.be/decreet-over-open-scholen" TargetMode="External"/><Relationship Id="rId71" Type="http://schemas.openxmlformats.org/officeDocument/2006/relationships/ctrlProp" Target="../ctrlProps/ctrlProp61.xml"/><Relationship Id="rId2" Type="http://schemas.openxmlformats.org/officeDocument/2006/relationships/hyperlink" Target="http://www.agion.be/" TargetMode="External"/><Relationship Id="rId16" Type="http://schemas.openxmlformats.org/officeDocument/2006/relationships/ctrlProp" Target="../ctrlProps/ctrlProp6.xml"/><Relationship Id="rId29" Type="http://schemas.openxmlformats.org/officeDocument/2006/relationships/ctrlProp" Target="../ctrlProps/ctrlProp19.xm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66" Type="http://schemas.openxmlformats.org/officeDocument/2006/relationships/ctrlProp" Target="../ctrlProps/ctrlProp56.xml"/><Relationship Id="rId74" Type="http://schemas.openxmlformats.org/officeDocument/2006/relationships/ctrlProp" Target="../ctrlProps/ctrlProp64.xml"/><Relationship Id="rId79" Type="http://schemas.openxmlformats.org/officeDocument/2006/relationships/ctrlProp" Target="../ctrlProps/ctrlProp69.xml"/><Relationship Id="rId5" Type="http://schemas.openxmlformats.org/officeDocument/2006/relationships/hyperlink" Target="mailto:rf@agion.be" TargetMode="External"/><Relationship Id="rId61" Type="http://schemas.openxmlformats.org/officeDocument/2006/relationships/ctrlProp" Target="../ctrlProps/ctrlProp51.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65" Type="http://schemas.openxmlformats.org/officeDocument/2006/relationships/ctrlProp" Target="../ctrlProps/ctrlProp55.xml"/><Relationship Id="rId73" Type="http://schemas.openxmlformats.org/officeDocument/2006/relationships/ctrlProp" Target="../ctrlProps/ctrlProp63.xml"/><Relationship Id="rId78" Type="http://schemas.openxmlformats.org/officeDocument/2006/relationships/ctrlProp" Target="../ctrlProps/ctrlProp68.xml"/><Relationship Id="rId4" Type="http://schemas.openxmlformats.org/officeDocument/2006/relationships/hyperlink" Target="http://www.agion.be/tabel-financi%C3%ABle-norm"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69" Type="http://schemas.openxmlformats.org/officeDocument/2006/relationships/ctrlProp" Target="../ctrlProps/ctrlProp59.xml"/><Relationship Id="rId77" Type="http://schemas.openxmlformats.org/officeDocument/2006/relationships/ctrlProp" Target="../ctrlProps/ctrlProp67.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72" Type="http://schemas.openxmlformats.org/officeDocument/2006/relationships/ctrlProp" Target="../ctrlProps/ctrlProp62.xml"/><Relationship Id="rId80" Type="http://schemas.openxmlformats.org/officeDocument/2006/relationships/ctrlProp" Target="../ctrlProps/ctrlProp70.xml"/><Relationship Id="rId3" Type="http://schemas.openxmlformats.org/officeDocument/2006/relationships/hyperlink" Target="http://www.agion.be/"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67" Type="http://schemas.openxmlformats.org/officeDocument/2006/relationships/ctrlProp" Target="../ctrlProps/ctrlProp57.xml"/><Relationship Id="rId20" Type="http://schemas.openxmlformats.org/officeDocument/2006/relationships/ctrlProp" Target="../ctrlProps/ctrlProp10.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70" Type="http://schemas.openxmlformats.org/officeDocument/2006/relationships/ctrlProp" Target="../ctrlProps/ctrlProp60.xml"/><Relationship Id="rId75" Type="http://schemas.openxmlformats.org/officeDocument/2006/relationships/ctrlProp" Target="../ctrlProps/ctrlProp65.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1122"/>
  <sheetViews>
    <sheetView tabSelected="1" topLeftCell="A754" workbookViewId="0">
      <selection activeCell="AM5" sqref="AM5"/>
    </sheetView>
  </sheetViews>
  <sheetFormatPr defaultColWidth="0" defaultRowHeight="15" customHeight="1" zeroHeight="1" x14ac:dyDescent="0.25"/>
  <cols>
    <col min="1" max="1" width="3" customWidth="1"/>
    <col min="2" max="3" width="2.109375" customWidth="1"/>
    <col min="4" max="4" width="3.33203125" customWidth="1"/>
    <col min="5" max="5" width="3" customWidth="1"/>
    <col min="6" max="18" width="2.109375" customWidth="1"/>
    <col min="19" max="19" width="2.44140625" customWidth="1"/>
    <col min="20" max="42" width="2.109375" customWidth="1"/>
    <col min="43" max="43" width="10.109375" hidden="1" customWidth="1"/>
    <col min="44" max="44" width="2.109375" customWidth="1"/>
    <col min="45" max="56" width="2.109375" hidden="1" customWidth="1"/>
    <col min="57" max="16384" width="14.44140625" hidden="1"/>
  </cols>
  <sheetData>
    <row r="1" spans="1:56" ht="2.25" customHeight="1" x14ac:dyDescent="0.25">
      <c r="A1" s="26" t="s">
        <v>0</v>
      </c>
      <c r="B1" s="26" t="s">
        <v>0</v>
      </c>
      <c r="C1" s="26" t="s">
        <v>0</v>
      </c>
      <c r="D1" s="26" t="s">
        <v>0</v>
      </c>
      <c r="E1" s="26" t="s">
        <v>0</v>
      </c>
      <c r="F1" s="26" t="s">
        <v>0</v>
      </c>
      <c r="G1" s="26" t="s">
        <v>0</v>
      </c>
      <c r="H1" s="26" t="s">
        <v>0</v>
      </c>
      <c r="I1" s="26" t="s">
        <v>0</v>
      </c>
      <c r="J1" s="26" t="s">
        <v>0</v>
      </c>
      <c r="K1" s="26" t="s">
        <v>0</v>
      </c>
      <c r="L1" s="26" t="s">
        <v>0</v>
      </c>
      <c r="M1" s="26" t="s">
        <v>0</v>
      </c>
      <c r="N1" s="26" t="s">
        <v>0</v>
      </c>
      <c r="O1" s="26" t="s">
        <v>0</v>
      </c>
      <c r="P1" s="26" t="s">
        <v>0</v>
      </c>
      <c r="Q1" s="26" t="s">
        <v>0</v>
      </c>
      <c r="R1" s="26" t="s">
        <v>0</v>
      </c>
      <c r="S1" s="26" t="s">
        <v>0</v>
      </c>
      <c r="T1" s="26" t="s">
        <v>0</v>
      </c>
      <c r="U1" s="26" t="s">
        <v>0</v>
      </c>
      <c r="V1" s="26" t="s">
        <v>0</v>
      </c>
      <c r="W1" s="26" t="s">
        <v>0</v>
      </c>
      <c r="X1" s="26" t="s">
        <v>0</v>
      </c>
      <c r="Y1" s="26" t="s">
        <v>0</v>
      </c>
      <c r="Z1" s="26" t="s">
        <v>0</v>
      </c>
      <c r="AA1" s="26" t="s">
        <v>0</v>
      </c>
      <c r="AB1" s="26" t="s">
        <v>0</v>
      </c>
      <c r="AC1" s="26" t="s">
        <v>0</v>
      </c>
      <c r="AD1" s="26" t="s">
        <v>0</v>
      </c>
      <c r="AE1" s="26" t="s">
        <v>0</v>
      </c>
      <c r="AF1" s="26" t="s">
        <v>0</v>
      </c>
      <c r="AG1" s="26" t="s">
        <v>0</v>
      </c>
      <c r="AH1" s="26" t="s">
        <v>0</v>
      </c>
      <c r="AI1" s="26" t="s">
        <v>0</v>
      </c>
      <c r="AJ1" s="26" t="s">
        <v>0</v>
      </c>
      <c r="AK1" s="26" t="s">
        <v>0</v>
      </c>
      <c r="AL1" s="26" t="s">
        <v>0</v>
      </c>
      <c r="AM1" s="26" t="s">
        <v>0</v>
      </c>
      <c r="AN1" s="26" t="s">
        <v>0</v>
      </c>
      <c r="AO1" s="26" t="s">
        <v>0</v>
      </c>
      <c r="AP1" s="26" t="s">
        <v>0</v>
      </c>
      <c r="AQ1" s="26" t="s">
        <v>0</v>
      </c>
      <c r="AR1" s="10"/>
      <c r="AS1" s="10"/>
      <c r="AT1" s="10"/>
      <c r="AU1" s="10"/>
      <c r="AV1" s="10"/>
      <c r="AW1" s="10"/>
      <c r="AX1" s="10"/>
      <c r="AY1" s="10"/>
      <c r="AZ1" s="10"/>
      <c r="BA1" s="10"/>
      <c r="BB1" s="10"/>
      <c r="BC1" s="10"/>
      <c r="BD1" s="10"/>
    </row>
    <row r="2" spans="1:56" ht="15" customHeight="1" x14ac:dyDescent="0.25">
      <c r="A2" s="26"/>
      <c r="B2" s="145" t="s">
        <v>1</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62" t="s">
        <v>307</v>
      </c>
      <c r="AH2" s="162"/>
      <c r="AI2" s="162"/>
      <c r="AJ2" s="162"/>
      <c r="AK2" s="162"/>
      <c r="AL2" s="162"/>
      <c r="AM2" s="162"/>
      <c r="AN2" s="162"/>
      <c r="AO2" s="162"/>
      <c r="AP2" s="162"/>
      <c r="AQ2" s="10"/>
      <c r="AR2" s="10"/>
      <c r="AS2" s="10"/>
      <c r="AT2" s="10"/>
      <c r="AU2" s="10"/>
      <c r="AV2" s="10"/>
      <c r="AW2" s="10"/>
      <c r="AX2" s="10"/>
      <c r="AY2" s="10"/>
      <c r="AZ2" s="10"/>
      <c r="BA2" s="10"/>
      <c r="BB2" s="10"/>
      <c r="BC2" s="10"/>
      <c r="BD2" s="10"/>
    </row>
    <row r="3" spans="1:56" ht="15" customHeight="1" x14ac:dyDescent="0.3">
      <c r="A3" s="26"/>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27"/>
      <c r="AH3" s="27"/>
      <c r="AI3" s="28"/>
      <c r="AJ3" s="28"/>
      <c r="AK3" s="28"/>
      <c r="AL3" s="28"/>
      <c r="AM3" s="28"/>
      <c r="AN3" s="28"/>
      <c r="AO3" s="28"/>
      <c r="AP3" s="28"/>
      <c r="AQ3" s="10"/>
      <c r="AR3" s="10"/>
      <c r="AS3" s="10"/>
      <c r="AT3" s="10"/>
      <c r="AU3" s="10"/>
      <c r="AV3" s="10"/>
      <c r="AW3" s="10"/>
      <c r="AX3" s="10"/>
      <c r="AY3" s="10"/>
      <c r="AZ3" s="10"/>
      <c r="BA3" s="10"/>
      <c r="BB3" s="10"/>
      <c r="BC3" s="10"/>
      <c r="BD3" s="10"/>
    </row>
    <row r="4" spans="1:56" ht="45" customHeight="1" x14ac:dyDescent="0.3">
      <c r="A4" s="26"/>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27"/>
      <c r="AH4" s="27"/>
      <c r="AI4" s="28"/>
      <c r="AJ4" s="28"/>
      <c r="AK4" s="28"/>
      <c r="AL4" s="28"/>
      <c r="AM4" s="28"/>
      <c r="AN4" s="28"/>
      <c r="AO4" s="28"/>
      <c r="AP4" s="28"/>
      <c r="AQ4" s="10"/>
      <c r="AR4" s="10"/>
      <c r="AS4" s="10"/>
      <c r="AT4" s="10"/>
      <c r="AU4" s="10"/>
      <c r="AV4" s="10"/>
      <c r="AW4" s="10"/>
      <c r="AX4" s="10"/>
      <c r="AY4" s="10"/>
      <c r="AZ4" s="10"/>
      <c r="BA4" s="10"/>
      <c r="BB4" s="10"/>
      <c r="BC4" s="10"/>
      <c r="BD4" s="10"/>
    </row>
    <row r="5" spans="1:56" ht="2.25" customHeight="1" x14ac:dyDescent="0.25">
      <c r="A5" s="26"/>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10"/>
      <c r="AE5" s="29"/>
      <c r="AF5" s="29"/>
      <c r="AG5" s="29"/>
      <c r="AH5" s="29"/>
      <c r="AI5" s="29"/>
      <c r="AJ5" s="29"/>
      <c r="AK5" s="29"/>
      <c r="AL5" s="10"/>
      <c r="AM5" s="10"/>
      <c r="AN5" s="10"/>
      <c r="AO5" s="10"/>
      <c r="AP5" s="10"/>
      <c r="AQ5" s="10"/>
      <c r="AR5" s="10"/>
      <c r="AS5" s="10"/>
      <c r="AT5" s="10"/>
      <c r="AU5" s="10"/>
      <c r="AV5" s="10"/>
      <c r="AW5" s="10"/>
      <c r="AX5" s="10"/>
      <c r="AY5" s="10"/>
      <c r="AZ5" s="10"/>
      <c r="BA5" s="10"/>
      <c r="BB5" s="10"/>
      <c r="BC5" s="10"/>
      <c r="BD5" s="10"/>
    </row>
    <row r="6" spans="1:56" ht="15" customHeight="1" x14ac:dyDescent="0.25">
      <c r="A6" s="26"/>
      <c r="B6" s="175" t="s">
        <v>2</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0"/>
      <c r="AR6" s="10"/>
      <c r="AS6" s="10"/>
      <c r="AT6" s="10"/>
      <c r="AU6" s="10"/>
      <c r="AV6" s="10"/>
      <c r="AW6" s="10"/>
      <c r="AX6" s="10"/>
      <c r="AY6" s="10"/>
      <c r="AZ6" s="10"/>
      <c r="BA6" s="10"/>
      <c r="BB6" s="10"/>
      <c r="BC6" s="10"/>
      <c r="BD6" s="10"/>
    </row>
    <row r="7" spans="1:56" ht="15" customHeight="1" x14ac:dyDescent="0.25">
      <c r="A7" s="18"/>
      <c r="B7" s="10" t="s">
        <v>3</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55" t="s">
        <v>4</v>
      </c>
      <c r="AI7" s="155"/>
      <c r="AJ7" s="155"/>
      <c r="AK7" s="155"/>
      <c r="AL7" s="155"/>
      <c r="AM7" s="155"/>
      <c r="AN7" s="155"/>
      <c r="AO7" s="155"/>
      <c r="AP7" s="155"/>
      <c r="AQ7" s="10"/>
      <c r="AR7" s="10"/>
      <c r="AS7" s="10"/>
      <c r="AT7" s="10"/>
      <c r="AU7" s="10"/>
      <c r="AV7" s="10"/>
      <c r="AW7" s="10"/>
      <c r="AX7" s="10"/>
      <c r="AY7" s="10"/>
      <c r="AZ7" s="10"/>
      <c r="BA7" s="10"/>
      <c r="BB7" s="10"/>
      <c r="BC7" s="10"/>
      <c r="BD7" s="10"/>
    </row>
    <row r="8" spans="1:56" ht="15" customHeight="1" x14ac:dyDescent="0.25">
      <c r="A8" s="18"/>
      <c r="B8" s="18" t="s">
        <v>5</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55" t="s">
        <v>6</v>
      </c>
      <c r="AI8" s="155"/>
      <c r="AJ8" s="155"/>
      <c r="AK8" s="155"/>
      <c r="AL8" s="155"/>
      <c r="AM8" s="155"/>
      <c r="AN8" s="155"/>
      <c r="AO8" s="155"/>
      <c r="AP8" s="155"/>
      <c r="AQ8" s="10"/>
      <c r="AR8" s="10"/>
      <c r="AS8" s="10"/>
      <c r="AT8" s="10"/>
      <c r="AU8" s="10"/>
      <c r="AV8" s="10"/>
      <c r="AW8" s="10"/>
      <c r="AX8" s="10"/>
      <c r="AY8" s="10"/>
      <c r="AZ8" s="10"/>
      <c r="BA8" s="10"/>
      <c r="BB8" s="10"/>
      <c r="BC8" s="10"/>
      <c r="BD8" s="10"/>
    </row>
    <row r="9" spans="1:56" ht="15" customHeight="1" x14ac:dyDescent="0.25">
      <c r="A9" s="18"/>
      <c r="B9" s="10" t="s">
        <v>7</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95" t="s">
        <v>8</v>
      </c>
      <c r="AI9" s="95"/>
      <c r="AJ9" s="95"/>
      <c r="AK9" s="95"/>
      <c r="AL9" s="95"/>
      <c r="AM9" s="95"/>
      <c r="AN9" s="95"/>
      <c r="AO9" s="95"/>
      <c r="AP9" s="95"/>
      <c r="AQ9" s="10"/>
      <c r="AR9" s="10"/>
      <c r="AS9" s="10"/>
      <c r="AT9" s="10"/>
      <c r="AU9" s="10"/>
      <c r="AV9" s="10"/>
      <c r="AW9" s="10"/>
      <c r="AX9" s="10"/>
      <c r="AY9" s="10"/>
      <c r="AZ9" s="10"/>
      <c r="BA9" s="10"/>
      <c r="BB9" s="10"/>
      <c r="BC9" s="10"/>
      <c r="BD9" s="10"/>
    </row>
    <row r="10" spans="1:56" ht="15" customHeight="1" x14ac:dyDescent="0.25">
      <c r="A10" s="18"/>
      <c r="B10" s="22" t="s">
        <v>9</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156"/>
      <c r="AJ10" s="157"/>
      <c r="AK10" s="157"/>
      <c r="AL10" s="157"/>
      <c r="AM10" s="157"/>
      <c r="AN10" s="157"/>
      <c r="AO10" s="157"/>
      <c r="AP10" s="158"/>
      <c r="AQ10" s="10"/>
      <c r="AR10" s="10"/>
      <c r="AS10" s="10"/>
      <c r="AT10" s="10"/>
      <c r="AU10" s="10"/>
      <c r="AV10" s="10"/>
      <c r="AW10" s="10"/>
      <c r="AX10" s="10"/>
      <c r="AY10" s="10"/>
      <c r="AZ10" s="10"/>
      <c r="BA10" s="10"/>
      <c r="BB10" s="10"/>
      <c r="BC10" s="10"/>
      <c r="BD10" s="10"/>
    </row>
    <row r="11" spans="1:56" ht="15" customHeight="1" x14ac:dyDescent="0.25">
      <c r="A11" s="18"/>
      <c r="B11" s="30" t="s">
        <v>10</v>
      </c>
      <c r="C11" s="30"/>
      <c r="D11" s="30"/>
      <c r="E11" s="30"/>
      <c r="F11" s="30"/>
      <c r="G11" s="30"/>
      <c r="H11" s="148"/>
      <c r="I11" s="148"/>
      <c r="J11" s="149" t="s">
        <v>11</v>
      </c>
      <c r="K11" s="149"/>
      <c r="L11" s="149"/>
      <c r="M11" s="149"/>
      <c r="N11" s="149"/>
      <c r="O11" s="149"/>
      <c r="P11" s="149"/>
      <c r="Q11" s="149"/>
      <c r="R11" s="30"/>
      <c r="S11" s="30"/>
      <c r="T11" s="30"/>
      <c r="U11" s="30"/>
      <c r="V11" s="30"/>
      <c r="W11" s="30"/>
      <c r="X11" s="30"/>
      <c r="Y11" s="30"/>
      <c r="Z11" s="30"/>
      <c r="AA11" s="30"/>
      <c r="AB11" s="30"/>
      <c r="AC11" s="30"/>
      <c r="AD11" s="30"/>
      <c r="AE11" s="30"/>
      <c r="AF11" s="30"/>
      <c r="AG11" s="30"/>
      <c r="AH11" s="30"/>
      <c r="AI11" s="159"/>
      <c r="AJ11" s="160"/>
      <c r="AK11" s="160"/>
      <c r="AL11" s="160"/>
      <c r="AM11" s="160"/>
      <c r="AN11" s="160"/>
      <c r="AO11" s="160"/>
      <c r="AP11" s="161"/>
      <c r="AQ11" s="10"/>
      <c r="AR11" s="10"/>
      <c r="AS11" s="10"/>
      <c r="AT11" s="10"/>
      <c r="AU11" s="10"/>
      <c r="AV11" s="10"/>
      <c r="AW11" s="10"/>
      <c r="AX11" s="10"/>
      <c r="AY11" s="10"/>
      <c r="AZ11" s="10"/>
      <c r="BA11" s="10"/>
      <c r="BB11" s="10"/>
      <c r="BC11" s="10"/>
      <c r="BD11" s="10"/>
    </row>
    <row r="12" spans="1:56" ht="2.25" customHeight="1" x14ac:dyDescent="0.25">
      <c r="A12" s="18"/>
      <c r="B12" s="30"/>
      <c r="C12" s="30"/>
      <c r="D12" s="30"/>
      <c r="E12" s="30"/>
      <c r="F12" s="30"/>
      <c r="G12" s="30"/>
      <c r="H12" s="31"/>
      <c r="I12" s="31"/>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22"/>
      <c r="AJ12" s="22"/>
      <c r="AK12" s="22"/>
      <c r="AL12" s="22"/>
      <c r="AM12" s="22"/>
      <c r="AN12" s="22"/>
      <c r="AO12" s="22"/>
      <c r="AP12" s="22"/>
      <c r="AQ12" s="10"/>
      <c r="AR12" s="10"/>
      <c r="AS12" s="10"/>
      <c r="AT12" s="10"/>
      <c r="AU12" s="10"/>
      <c r="AV12" s="10"/>
      <c r="AW12" s="10"/>
      <c r="AX12" s="10"/>
      <c r="AY12" s="10"/>
      <c r="AZ12" s="10"/>
      <c r="BA12" s="10"/>
      <c r="BB12" s="10"/>
      <c r="BC12" s="10"/>
      <c r="BD12" s="10"/>
    </row>
    <row r="13" spans="1:56" ht="15" customHeight="1" x14ac:dyDescent="0.25">
      <c r="A13" s="1"/>
      <c r="B13" s="163" t="s">
        <v>12</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4"/>
      <c r="AP13" s="164"/>
      <c r="AQ13" s="10"/>
      <c r="AR13" s="10"/>
      <c r="AS13" s="10"/>
      <c r="AT13" s="10"/>
      <c r="AU13" s="10"/>
      <c r="AV13" s="10"/>
      <c r="AW13" s="10"/>
      <c r="AX13" s="10"/>
      <c r="AY13" s="10"/>
      <c r="AZ13" s="10"/>
      <c r="BA13" s="10"/>
      <c r="BB13" s="10"/>
      <c r="BC13" s="10"/>
      <c r="BD13" s="10"/>
    </row>
    <row r="14" spans="1:56" ht="2.25" customHeight="1" x14ac:dyDescent="0.25">
      <c r="A14" s="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3"/>
      <c r="AP14" s="33"/>
      <c r="AQ14" s="10"/>
      <c r="AR14" s="10"/>
      <c r="AS14" s="10"/>
      <c r="AT14" s="10"/>
      <c r="AU14" s="10"/>
      <c r="AV14" s="10"/>
      <c r="AW14" s="10"/>
      <c r="AX14" s="10"/>
      <c r="AY14" s="10"/>
      <c r="AZ14" s="10"/>
      <c r="BA14" s="10"/>
      <c r="BB14" s="10"/>
      <c r="BC14" s="10"/>
      <c r="BD14" s="10"/>
    </row>
    <row r="15" spans="1:56" ht="15" customHeight="1" x14ac:dyDescent="0.25">
      <c r="A15" s="1"/>
      <c r="B15" s="146" t="s">
        <v>13</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7"/>
      <c r="AP15" s="147"/>
      <c r="AQ15" s="10"/>
      <c r="AR15" s="10"/>
      <c r="AS15" s="10"/>
      <c r="AT15" s="10"/>
      <c r="AU15" s="10"/>
      <c r="AV15" s="10"/>
      <c r="AW15" s="10"/>
      <c r="AX15" s="10"/>
      <c r="AY15" s="10"/>
      <c r="AZ15" s="10"/>
      <c r="BA15" s="10"/>
      <c r="BB15" s="10"/>
      <c r="BC15" s="10"/>
      <c r="BD15" s="10"/>
    </row>
    <row r="16" spans="1:56" ht="15" customHeight="1" x14ac:dyDescent="0.25">
      <c r="A16" s="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0"/>
      <c r="AR16" s="10"/>
      <c r="AS16" s="10"/>
      <c r="AT16" s="10"/>
      <c r="AU16" s="10"/>
      <c r="AV16" s="10"/>
      <c r="AW16" s="10"/>
      <c r="AX16" s="10"/>
      <c r="AY16" s="10"/>
      <c r="AZ16" s="10"/>
      <c r="BA16" s="10"/>
      <c r="BB16" s="10"/>
      <c r="BC16" s="10"/>
      <c r="BD16" s="10"/>
    </row>
    <row r="17" spans="1:56" ht="2.25" customHeight="1" x14ac:dyDescent="0.25">
      <c r="A17" s="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3"/>
      <c r="AP17" s="33"/>
      <c r="AQ17" s="10"/>
      <c r="AR17" s="10"/>
      <c r="AS17" s="10"/>
      <c r="AT17" s="10"/>
      <c r="AU17" s="10"/>
      <c r="AV17" s="10"/>
      <c r="AW17" s="10"/>
      <c r="AX17" s="10"/>
      <c r="AY17" s="10"/>
      <c r="AZ17" s="10"/>
      <c r="BA17" s="10"/>
      <c r="BB17" s="10"/>
      <c r="BC17" s="10"/>
      <c r="BD17" s="10"/>
    </row>
    <row r="18" spans="1:56" ht="15" customHeight="1" x14ac:dyDescent="0.25">
      <c r="A18" s="1"/>
      <c r="B18" s="153" t="s">
        <v>14</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0"/>
      <c r="AR18" s="10"/>
      <c r="AS18" s="10"/>
      <c r="AT18" s="10"/>
      <c r="AU18" s="10"/>
      <c r="AV18" s="10"/>
      <c r="AW18" s="10"/>
      <c r="AX18" s="10"/>
      <c r="AY18" s="10"/>
      <c r="AZ18" s="10"/>
      <c r="BA18" s="10"/>
      <c r="BB18" s="10"/>
      <c r="BC18" s="10"/>
      <c r="BD18" s="10"/>
    </row>
    <row r="19" spans="1:56" ht="2.25" customHeight="1" x14ac:dyDescent="0.25">
      <c r="A19" s="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3"/>
      <c r="AP19" s="33"/>
      <c r="AQ19" s="10"/>
      <c r="AR19" s="10"/>
      <c r="AS19" s="10"/>
      <c r="AT19" s="10"/>
      <c r="AU19" s="10"/>
      <c r="AV19" s="10"/>
      <c r="AW19" s="10"/>
      <c r="AX19" s="10"/>
      <c r="AY19" s="10"/>
      <c r="AZ19" s="10"/>
      <c r="BA19" s="10"/>
      <c r="BB19" s="10"/>
      <c r="BC19" s="10"/>
      <c r="BD19" s="10"/>
    </row>
    <row r="20" spans="1:56" ht="15" customHeight="1" x14ac:dyDescent="0.25">
      <c r="A20" s="1"/>
      <c r="B20" s="146" t="s">
        <v>15</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0"/>
      <c r="AR20" s="10"/>
      <c r="AS20" s="10"/>
      <c r="AT20" s="10"/>
      <c r="AU20" s="10"/>
      <c r="AV20" s="10"/>
      <c r="AW20" s="10"/>
      <c r="AX20" s="10"/>
      <c r="AY20" s="10"/>
      <c r="AZ20" s="10"/>
      <c r="BA20" s="10"/>
      <c r="BB20" s="10"/>
      <c r="BC20" s="10"/>
      <c r="BD20" s="10"/>
    </row>
    <row r="21" spans="1:56" ht="15" customHeight="1" x14ac:dyDescent="0.25">
      <c r="A21" s="1"/>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0"/>
      <c r="AR21" s="10"/>
      <c r="AS21" s="10"/>
      <c r="AT21" s="10"/>
      <c r="AU21" s="10"/>
      <c r="AV21" s="10"/>
      <c r="AW21" s="10"/>
      <c r="AX21" s="10"/>
      <c r="AY21" s="10"/>
      <c r="AZ21" s="10"/>
      <c r="BA21" s="10"/>
      <c r="BB21" s="10"/>
      <c r="BC21" s="10"/>
      <c r="BD21" s="10"/>
    </row>
    <row r="22" spans="1:56" ht="2.25" customHeight="1" x14ac:dyDescent="0.25">
      <c r="A22" s="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3"/>
      <c r="AP22" s="33"/>
      <c r="AQ22" s="10"/>
      <c r="AR22" s="10"/>
      <c r="AS22" s="10"/>
      <c r="AT22" s="10"/>
      <c r="AU22" s="10"/>
      <c r="AV22" s="10"/>
      <c r="AW22" s="10"/>
      <c r="AX22" s="10"/>
      <c r="AY22" s="10"/>
      <c r="AZ22" s="10"/>
      <c r="BA22" s="10"/>
      <c r="BB22" s="10"/>
      <c r="BC22" s="10"/>
      <c r="BD22" s="10"/>
    </row>
    <row r="23" spans="1:56" ht="15" customHeight="1" x14ac:dyDescent="0.25">
      <c r="A23" s="1"/>
      <c r="B23" s="153" t="s">
        <v>16</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0"/>
      <c r="AR23" s="10"/>
      <c r="AS23" s="10"/>
      <c r="AT23" s="10"/>
      <c r="AU23" s="10"/>
      <c r="AV23" s="10"/>
      <c r="AW23" s="10"/>
      <c r="AX23" s="10"/>
      <c r="AY23" s="10"/>
      <c r="AZ23" s="10"/>
      <c r="BA23" s="10"/>
      <c r="BB23" s="10"/>
      <c r="BC23" s="10"/>
      <c r="BD23" s="10"/>
    </row>
    <row r="24" spans="1:56" ht="2.25" customHeight="1" x14ac:dyDescent="0.25">
      <c r="A24" s="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3"/>
      <c r="AP24" s="33"/>
      <c r="AQ24" s="10"/>
      <c r="AR24" s="10"/>
      <c r="AS24" s="10"/>
      <c r="AT24" s="10"/>
      <c r="AU24" s="10"/>
      <c r="AV24" s="10"/>
      <c r="AW24" s="10"/>
      <c r="AX24" s="10"/>
      <c r="AY24" s="10"/>
      <c r="AZ24" s="10"/>
      <c r="BA24" s="10"/>
      <c r="BB24" s="10"/>
      <c r="BC24" s="10"/>
      <c r="BD24" s="10"/>
    </row>
    <row r="25" spans="1:56" ht="15" customHeight="1" x14ac:dyDescent="0.25">
      <c r="A25" s="18"/>
      <c r="B25" s="150" t="s">
        <v>17</v>
      </c>
      <c r="C25" s="151"/>
      <c r="D25" s="152" t="s">
        <v>11</v>
      </c>
      <c r="E25" s="152"/>
      <c r="F25" s="152"/>
      <c r="G25" s="152"/>
      <c r="H25" s="152"/>
      <c r="I25" s="152"/>
      <c r="J25" s="150" t="s">
        <v>18</v>
      </c>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0"/>
      <c r="AR25" s="10"/>
      <c r="AS25" s="10"/>
      <c r="AT25" s="10"/>
      <c r="AU25" s="10"/>
      <c r="AV25" s="10"/>
      <c r="AW25" s="10"/>
      <c r="AX25" s="10"/>
      <c r="AY25" s="10"/>
      <c r="AZ25" s="10"/>
      <c r="BA25" s="10"/>
      <c r="BB25" s="10"/>
      <c r="BC25" s="10"/>
      <c r="BD25" s="10"/>
    </row>
    <row r="26" spans="1:56" ht="15" customHeight="1" x14ac:dyDescent="0.25">
      <c r="A26" s="18"/>
      <c r="B26" s="146" t="s">
        <v>19</v>
      </c>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0"/>
      <c r="AR26" s="10"/>
      <c r="AS26" s="10"/>
      <c r="AT26" s="10"/>
      <c r="AU26" s="10"/>
      <c r="AV26" s="10"/>
      <c r="AW26" s="10"/>
      <c r="AX26" s="10"/>
      <c r="AY26" s="10"/>
      <c r="AZ26" s="10"/>
      <c r="BA26" s="10"/>
      <c r="BB26" s="10"/>
      <c r="BC26" s="10"/>
      <c r="BD26" s="10"/>
    </row>
    <row r="27" spans="1:56" ht="15" customHeight="1" x14ac:dyDescent="0.25">
      <c r="A27" s="18"/>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0"/>
      <c r="AP27" s="10"/>
      <c r="AQ27" s="10"/>
      <c r="AR27" s="10"/>
      <c r="AS27" s="10"/>
      <c r="AT27" s="10"/>
      <c r="AU27" s="10"/>
      <c r="AV27" s="10"/>
      <c r="AW27" s="10"/>
      <c r="AX27" s="10"/>
      <c r="AY27" s="10"/>
      <c r="AZ27" s="10"/>
      <c r="BA27" s="10"/>
      <c r="BB27" s="10"/>
      <c r="BC27" s="10"/>
      <c r="BD27" s="10"/>
    </row>
    <row r="28" spans="1:56" ht="15" customHeight="1" x14ac:dyDescent="0.25">
      <c r="A28" s="1"/>
      <c r="B28" s="173" t="s">
        <v>20</v>
      </c>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4"/>
      <c r="AQ28" s="10"/>
      <c r="AR28" s="10"/>
      <c r="AS28" s="10"/>
      <c r="AT28" s="10"/>
      <c r="AU28" s="10"/>
      <c r="AV28" s="10"/>
      <c r="AW28" s="10"/>
      <c r="AX28" s="10"/>
      <c r="AY28" s="10"/>
      <c r="AZ28" s="10"/>
      <c r="BA28" s="10"/>
      <c r="BB28" s="10"/>
      <c r="BC28" s="10"/>
      <c r="BD28" s="10"/>
    </row>
    <row r="29" spans="1:56" ht="15" customHeight="1" x14ac:dyDescent="0.25">
      <c r="A29" s="1"/>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0"/>
      <c r="AP29" s="10"/>
      <c r="AQ29" s="10"/>
      <c r="AR29" s="10"/>
      <c r="AS29" s="10"/>
      <c r="AT29" s="10"/>
      <c r="AU29" s="10"/>
      <c r="AV29" s="10"/>
      <c r="AW29" s="10"/>
      <c r="AX29" s="10"/>
      <c r="AY29" s="10"/>
      <c r="AZ29" s="10"/>
      <c r="BA29" s="10"/>
      <c r="BB29" s="10"/>
      <c r="BC29" s="10"/>
      <c r="BD29" s="10"/>
    </row>
    <row r="30" spans="1:56" ht="15" customHeight="1" x14ac:dyDescent="0.25">
      <c r="A30" s="34">
        <v>1</v>
      </c>
      <c r="B30" s="106" t="s">
        <v>21</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10"/>
      <c r="AR30" s="10"/>
      <c r="AS30" s="10"/>
      <c r="AT30" s="10"/>
      <c r="AU30" s="10"/>
      <c r="AV30" s="10"/>
      <c r="AW30" s="10"/>
      <c r="AX30" s="10"/>
      <c r="AY30" s="10"/>
      <c r="AZ30" s="10"/>
      <c r="BA30" s="10"/>
      <c r="BB30" s="10"/>
      <c r="BC30" s="10"/>
      <c r="BD30" s="10"/>
    </row>
    <row r="31" spans="1:56" ht="15" hidden="1" customHeight="1" x14ac:dyDescent="0.25">
      <c r="A31" s="1"/>
      <c r="B31" s="18"/>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row>
    <row r="32" spans="1:56" ht="15" customHeight="1" x14ac:dyDescent="0.25">
      <c r="A32" s="1"/>
      <c r="B32" s="10"/>
      <c r="C32" s="88" t="s">
        <v>22</v>
      </c>
      <c r="D32" s="88"/>
      <c r="E32" s="88"/>
      <c r="F32" s="88"/>
      <c r="G32" s="88"/>
      <c r="H32" s="88"/>
      <c r="I32" s="88"/>
      <c r="J32" s="88"/>
      <c r="K32" s="88"/>
      <c r="L32" s="88"/>
      <c r="M32" s="88"/>
      <c r="N32" s="88"/>
      <c r="O32" s="10"/>
      <c r="P32" s="10"/>
      <c r="Q32" s="88" t="s">
        <v>23</v>
      </c>
      <c r="R32" s="88"/>
      <c r="S32" s="88"/>
      <c r="T32" s="88"/>
      <c r="U32" s="88"/>
      <c r="V32" s="88"/>
      <c r="W32" s="88"/>
      <c r="X32" s="88"/>
      <c r="Y32" s="88"/>
      <c r="Z32" s="88"/>
      <c r="AA32" s="88"/>
      <c r="AB32" s="88"/>
      <c r="AC32" s="10"/>
      <c r="AD32" s="10"/>
      <c r="AE32" s="88" t="s">
        <v>24</v>
      </c>
      <c r="AF32" s="88"/>
      <c r="AG32" s="88"/>
      <c r="AH32" s="88"/>
      <c r="AI32" s="88"/>
      <c r="AJ32" s="88"/>
      <c r="AK32" s="88"/>
      <c r="AL32" s="88"/>
      <c r="AM32" s="88"/>
      <c r="AN32" s="88"/>
      <c r="AO32" s="88"/>
      <c r="AP32" s="88"/>
      <c r="AQ32" s="10"/>
      <c r="AR32" s="10"/>
      <c r="AS32" s="10"/>
      <c r="AT32" s="10"/>
      <c r="AU32" s="10"/>
      <c r="AV32" s="10"/>
      <c r="AW32" s="10"/>
      <c r="AX32" s="10"/>
      <c r="AY32" s="10"/>
      <c r="AZ32" s="10"/>
      <c r="BA32" s="10"/>
      <c r="BB32" s="10"/>
      <c r="BC32" s="10"/>
      <c r="BD32" s="10"/>
    </row>
    <row r="33" spans="1:56" ht="15" customHeight="1" x14ac:dyDescent="0.25">
      <c r="A33" s="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row>
    <row r="34" spans="1:56" ht="15" customHeight="1" x14ac:dyDescent="0.25">
      <c r="A34" s="1">
        <v>2</v>
      </c>
      <c r="B34" s="106" t="s">
        <v>25</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10"/>
      <c r="AR34" s="10"/>
      <c r="AS34" s="10"/>
      <c r="AT34" s="10"/>
      <c r="AU34" s="10"/>
      <c r="AV34" s="10"/>
      <c r="AW34" s="10"/>
      <c r="AX34" s="10"/>
      <c r="AY34" s="10"/>
      <c r="AZ34" s="10"/>
      <c r="BA34" s="10"/>
      <c r="BB34" s="10"/>
      <c r="BC34" s="10"/>
      <c r="BD34" s="10"/>
    </row>
    <row r="35" spans="1:56" ht="15" hidden="1" customHeight="1" x14ac:dyDescent="0.25">
      <c r="A35" s="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row>
    <row r="36" spans="1:56" ht="15" customHeight="1" x14ac:dyDescent="0.25">
      <c r="A36" s="1"/>
      <c r="B36" s="10"/>
      <c r="C36" s="88" t="s">
        <v>26</v>
      </c>
      <c r="D36" s="88"/>
      <c r="E36" s="88"/>
      <c r="F36" s="88"/>
      <c r="G36" s="88"/>
      <c r="H36" s="88"/>
      <c r="I36" s="88"/>
      <c r="J36" s="88"/>
      <c r="K36" s="88"/>
      <c r="L36" s="88"/>
      <c r="M36" s="88"/>
      <c r="N36" s="88"/>
      <c r="O36" s="10"/>
      <c r="P36" s="10"/>
      <c r="Q36" s="88" t="s">
        <v>27</v>
      </c>
      <c r="R36" s="88"/>
      <c r="S36" s="88"/>
      <c r="T36" s="88"/>
      <c r="U36" s="88"/>
      <c r="V36" s="88"/>
      <c r="W36" s="88"/>
      <c r="X36" s="88"/>
      <c r="Y36" s="88"/>
      <c r="Z36" s="88"/>
      <c r="AA36" s="88"/>
      <c r="AB36" s="88"/>
      <c r="AC36" s="10"/>
      <c r="AD36" s="10"/>
      <c r="AE36" s="88" t="s">
        <v>28</v>
      </c>
      <c r="AF36" s="88"/>
      <c r="AG36" s="88"/>
      <c r="AH36" s="88"/>
      <c r="AI36" s="88"/>
      <c r="AJ36" s="88"/>
      <c r="AK36" s="88"/>
      <c r="AL36" s="88"/>
      <c r="AM36" s="88"/>
      <c r="AN36" s="88"/>
      <c r="AO36" s="88"/>
      <c r="AP36" s="88"/>
      <c r="AQ36" s="10"/>
      <c r="AR36" s="10"/>
      <c r="AS36" s="10"/>
      <c r="AT36" s="10"/>
      <c r="AU36" s="10"/>
      <c r="AV36" s="10"/>
      <c r="AW36" s="10"/>
      <c r="AX36" s="10"/>
      <c r="AY36" s="10"/>
      <c r="AZ36" s="10"/>
      <c r="BA36" s="10"/>
      <c r="BB36" s="10"/>
      <c r="BC36" s="10"/>
      <c r="BD36" s="10"/>
    </row>
    <row r="37" spans="1:56" ht="15" hidden="1" customHeight="1" x14ac:dyDescent="0.25">
      <c r="A37" s="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row>
    <row r="38" spans="1:56" ht="15" customHeight="1" x14ac:dyDescent="0.25">
      <c r="A38" s="1"/>
      <c r="B38" s="10"/>
      <c r="C38" s="88" t="s">
        <v>29</v>
      </c>
      <c r="D38" s="88"/>
      <c r="E38" s="88"/>
      <c r="F38" s="88"/>
      <c r="G38" s="88"/>
      <c r="H38" s="88"/>
      <c r="I38" s="88"/>
      <c r="J38" s="88"/>
      <c r="K38" s="88"/>
      <c r="L38" s="88"/>
      <c r="M38" s="88"/>
      <c r="N38" s="88"/>
      <c r="O38" s="10"/>
      <c r="P38" s="10"/>
      <c r="Q38" s="88" t="s">
        <v>30</v>
      </c>
      <c r="R38" s="88"/>
      <c r="S38" s="88"/>
      <c r="T38" s="88"/>
      <c r="U38" s="88"/>
      <c r="V38" s="88"/>
      <c r="W38" s="88"/>
      <c r="X38" s="88"/>
      <c r="Y38" s="88"/>
      <c r="Z38" s="88"/>
      <c r="AA38" s="88"/>
      <c r="AB38" s="88"/>
      <c r="AC38" s="10"/>
      <c r="AD38" s="10"/>
      <c r="AE38" s="88" t="s">
        <v>31</v>
      </c>
      <c r="AF38" s="88"/>
      <c r="AG38" s="88"/>
      <c r="AH38" s="88"/>
      <c r="AI38" s="88"/>
      <c r="AJ38" s="88"/>
      <c r="AK38" s="88"/>
      <c r="AL38" s="88"/>
      <c r="AM38" s="88"/>
      <c r="AN38" s="88"/>
      <c r="AO38" s="88"/>
      <c r="AP38" s="88"/>
      <c r="AQ38" s="10"/>
      <c r="AR38" s="10"/>
      <c r="AS38" s="10"/>
      <c r="AT38" s="10"/>
      <c r="AU38" s="10"/>
      <c r="AV38" s="10"/>
      <c r="AW38" s="10"/>
      <c r="AX38" s="10"/>
      <c r="AY38" s="10"/>
      <c r="AZ38" s="10"/>
      <c r="BA38" s="10"/>
      <c r="BB38" s="10"/>
      <c r="BC38" s="10"/>
      <c r="BD38" s="10"/>
    </row>
    <row r="39" spans="1:56" ht="15" customHeight="1" x14ac:dyDescent="0.25">
      <c r="A39" s="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row>
    <row r="40" spans="1:56" ht="15" customHeight="1" x14ac:dyDescent="0.25">
      <c r="A40" s="34">
        <v>3</v>
      </c>
      <c r="B40" s="106" t="s">
        <v>32</v>
      </c>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10"/>
      <c r="AR40" s="10"/>
      <c r="AS40" s="10"/>
      <c r="AT40" s="10"/>
      <c r="AU40" s="10"/>
      <c r="AV40" s="10"/>
      <c r="AW40" s="10"/>
      <c r="AX40" s="10"/>
      <c r="AY40" s="10"/>
      <c r="AZ40" s="10"/>
      <c r="BA40" s="10"/>
      <c r="BB40" s="10"/>
      <c r="BC40" s="10"/>
      <c r="BD40" s="10"/>
    </row>
    <row r="41" spans="1:56" ht="2.25" customHeight="1" x14ac:dyDescent="0.25">
      <c r="A41" s="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row>
    <row r="42" spans="1:56" ht="30" customHeight="1" x14ac:dyDescent="0.25">
      <c r="A42" s="1"/>
      <c r="B42" s="177" t="s">
        <v>33</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0"/>
      <c r="AR42" s="10"/>
      <c r="AS42" s="10"/>
      <c r="AT42" s="10"/>
      <c r="AU42" s="10"/>
      <c r="AV42" s="10"/>
      <c r="AW42" s="10"/>
      <c r="AX42" s="10"/>
      <c r="AY42" s="10"/>
      <c r="AZ42" s="10"/>
      <c r="BA42" s="10"/>
      <c r="BB42" s="10"/>
      <c r="BC42" s="10"/>
      <c r="BD42" s="10"/>
    </row>
    <row r="43" spans="1:56" ht="15" hidden="1" customHeight="1" x14ac:dyDescent="0.25">
      <c r="A43" s="1"/>
      <c r="B43" s="18"/>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row>
    <row r="44" spans="1:56" ht="15" customHeight="1" x14ac:dyDescent="0.25">
      <c r="A44" s="1"/>
      <c r="B44" s="10"/>
      <c r="C44" s="88" t="s">
        <v>34</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10"/>
      <c r="AR44" s="10"/>
      <c r="AS44" s="10"/>
      <c r="AT44" s="10"/>
      <c r="AU44" s="10"/>
      <c r="AV44" s="10"/>
      <c r="AW44" s="10"/>
      <c r="AX44" s="10"/>
      <c r="AY44" s="10"/>
      <c r="AZ44" s="10"/>
      <c r="BA44" s="10"/>
      <c r="BB44" s="10"/>
      <c r="BC44" s="10"/>
      <c r="BD44" s="10"/>
    </row>
    <row r="45" spans="1:56" ht="15" hidden="1" customHeight="1" x14ac:dyDescent="0.25">
      <c r="A45" s="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row>
    <row r="46" spans="1:56" ht="15" customHeight="1" x14ac:dyDescent="0.25">
      <c r="A46" s="1"/>
      <c r="B46" s="10"/>
      <c r="C46" s="167" t="s">
        <v>35</v>
      </c>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0"/>
      <c r="AR46" s="10"/>
      <c r="AS46" s="10"/>
      <c r="AT46" s="10"/>
      <c r="AU46" s="10"/>
      <c r="AV46" s="10"/>
      <c r="AW46" s="10"/>
      <c r="AX46" s="10"/>
      <c r="AY46" s="10"/>
      <c r="AZ46" s="10"/>
      <c r="BA46" s="10"/>
      <c r="BB46" s="10"/>
      <c r="BC46" s="10"/>
      <c r="BD46" s="10"/>
    </row>
    <row r="47" spans="1:56" ht="2.25" customHeight="1" x14ac:dyDescent="0.25">
      <c r="A47" s="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row>
    <row r="48" spans="1:56" ht="15" customHeight="1" x14ac:dyDescent="0.25">
      <c r="A48" s="1"/>
      <c r="B48" s="10"/>
      <c r="C48" s="167" t="s">
        <v>36</v>
      </c>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0"/>
      <c r="AR48" s="10"/>
      <c r="AS48" s="10"/>
      <c r="AT48" s="10"/>
      <c r="AU48" s="10"/>
      <c r="AV48" s="10"/>
      <c r="AW48" s="10"/>
      <c r="AX48" s="10"/>
      <c r="AY48" s="10"/>
      <c r="AZ48" s="10"/>
      <c r="BA48" s="10"/>
      <c r="BB48" s="10"/>
      <c r="BC48" s="10"/>
      <c r="BD48" s="10"/>
    </row>
    <row r="49" spans="1:56" ht="15" hidden="1" customHeight="1" x14ac:dyDescent="0.25">
      <c r="A49" s="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row>
    <row r="50" spans="1:56" ht="14.4" customHeight="1" x14ac:dyDescent="0.25">
      <c r="A50" s="1"/>
      <c r="B50" s="10"/>
      <c r="C50" s="88" t="s">
        <v>37</v>
      </c>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10"/>
      <c r="AR50" s="10"/>
      <c r="AS50" s="10"/>
      <c r="AT50" s="10"/>
      <c r="AU50" s="10"/>
      <c r="AV50" s="10"/>
      <c r="AW50" s="10"/>
      <c r="AX50" s="10"/>
      <c r="AY50" s="10"/>
      <c r="AZ50" s="10"/>
      <c r="BA50" s="10"/>
      <c r="BB50" s="10"/>
      <c r="BC50" s="10"/>
      <c r="BD50" s="10"/>
    </row>
    <row r="51" spans="1:56" ht="15" customHeight="1" x14ac:dyDescent="0.25">
      <c r="A51" s="1"/>
      <c r="B51" s="10"/>
      <c r="C51" s="168" t="s">
        <v>38</v>
      </c>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9"/>
      <c r="AE51" s="170"/>
      <c r="AF51" s="171"/>
      <c r="AG51" s="171"/>
      <c r="AH51" s="171"/>
      <c r="AI51" s="171"/>
      <c r="AJ51" s="171"/>
      <c r="AK51" s="171"/>
      <c r="AL51" s="171"/>
      <c r="AM51" s="171"/>
      <c r="AN51" s="171"/>
      <c r="AO51" s="171"/>
      <c r="AP51" s="172"/>
      <c r="AQ51" s="10"/>
      <c r="AR51" s="10"/>
      <c r="AS51" s="10"/>
      <c r="AT51" s="10"/>
      <c r="AU51" s="10"/>
      <c r="AV51" s="10"/>
      <c r="AW51" s="10"/>
      <c r="AX51" s="10"/>
      <c r="AY51" s="10"/>
      <c r="AZ51" s="10"/>
      <c r="BA51" s="10"/>
      <c r="BB51" s="10"/>
      <c r="BC51" s="10"/>
      <c r="BD51" s="10"/>
    </row>
    <row r="52" spans="1:56" ht="15" customHeight="1" x14ac:dyDescent="0.25">
      <c r="A52" s="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row>
    <row r="53" spans="1:56" ht="15" customHeight="1" x14ac:dyDescent="0.25">
      <c r="A53" s="34">
        <v>4</v>
      </c>
      <c r="B53" s="165" t="s">
        <v>39</v>
      </c>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0"/>
      <c r="AR53" s="10"/>
      <c r="AS53" s="10"/>
      <c r="AT53" s="10"/>
      <c r="AU53" s="10"/>
      <c r="AV53" s="10"/>
      <c r="AW53" s="10"/>
      <c r="AX53" s="10"/>
      <c r="AY53" s="10"/>
      <c r="AZ53" s="10"/>
      <c r="BA53" s="10"/>
      <c r="BB53" s="10"/>
      <c r="BC53" s="10"/>
      <c r="BD53" s="10"/>
    </row>
    <row r="54" spans="1:56" ht="15" customHeight="1" x14ac:dyDescent="0.25">
      <c r="A54" s="1"/>
      <c r="B54" s="10"/>
      <c r="C54" s="167" t="s">
        <v>40</v>
      </c>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0"/>
      <c r="AR54" s="10"/>
      <c r="AS54" s="10"/>
      <c r="AT54" s="10"/>
      <c r="AU54" s="10"/>
      <c r="AV54" s="10"/>
      <c r="AW54" s="10"/>
      <c r="AX54" s="10"/>
      <c r="AY54" s="10"/>
      <c r="AZ54" s="10"/>
      <c r="BA54" s="10"/>
      <c r="BB54" s="10"/>
      <c r="BC54" s="10"/>
      <c r="BD54" s="10"/>
    </row>
    <row r="55" spans="1:56" ht="2.25" customHeight="1" x14ac:dyDescent="0.25">
      <c r="A55" s="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row>
    <row r="56" spans="1:56" ht="15" customHeight="1" x14ac:dyDescent="0.25">
      <c r="A56" s="1"/>
      <c r="B56" s="10"/>
      <c r="C56" s="88" t="s">
        <v>41</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10"/>
      <c r="AR56" s="10"/>
      <c r="AS56" s="10"/>
      <c r="AT56" s="10"/>
      <c r="AU56" s="10"/>
      <c r="AV56" s="10"/>
      <c r="AW56" s="10"/>
      <c r="AX56" s="10"/>
      <c r="AY56" s="10"/>
      <c r="AZ56" s="10"/>
      <c r="BA56" s="10"/>
      <c r="BB56" s="10"/>
      <c r="BC56" s="10"/>
      <c r="BD56" s="10"/>
    </row>
    <row r="57" spans="1:56" ht="15" customHeight="1" x14ac:dyDescent="0.25">
      <c r="A57" s="1"/>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row>
    <row r="58" spans="1:56" ht="15" customHeight="1" x14ac:dyDescent="0.25">
      <c r="A58" s="34">
        <v>5</v>
      </c>
      <c r="B58" s="106" t="s">
        <v>42</v>
      </c>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10"/>
      <c r="AR58" s="10"/>
      <c r="AS58" s="10"/>
      <c r="AT58" s="10"/>
      <c r="AU58" s="10"/>
      <c r="AV58" s="10"/>
      <c r="AW58" s="10"/>
      <c r="AX58" s="10"/>
      <c r="AY58" s="10"/>
      <c r="AZ58" s="10"/>
      <c r="BA58" s="10"/>
      <c r="BB58" s="10"/>
      <c r="BC58" s="10"/>
      <c r="BD58" s="10"/>
    </row>
    <row r="59" spans="1:56" ht="15" customHeight="1" x14ac:dyDescent="0.25">
      <c r="A59" s="1"/>
      <c r="B59" s="10"/>
      <c r="C59" s="167" t="s">
        <v>40</v>
      </c>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0"/>
      <c r="AR59" s="10"/>
      <c r="AS59" s="10"/>
      <c r="AT59" s="10"/>
      <c r="AU59" s="10"/>
      <c r="AV59" s="10"/>
      <c r="AW59" s="10"/>
      <c r="AX59" s="10"/>
      <c r="AY59" s="10"/>
      <c r="AZ59" s="10"/>
      <c r="BA59" s="10"/>
      <c r="BB59" s="10"/>
      <c r="BC59" s="10"/>
      <c r="BD59" s="10"/>
    </row>
    <row r="60" spans="1:56" ht="15" hidden="1" customHeight="1" x14ac:dyDescent="0.25">
      <c r="A60" s="1"/>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row>
    <row r="61" spans="1:56" ht="15" customHeight="1" x14ac:dyDescent="0.25">
      <c r="A61" s="1"/>
      <c r="B61" s="10"/>
      <c r="C61" s="88" t="s">
        <v>41</v>
      </c>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10"/>
      <c r="AR61" s="10"/>
      <c r="AS61" s="10"/>
      <c r="AT61" s="10"/>
      <c r="AU61" s="10"/>
      <c r="AV61" s="10"/>
      <c r="AW61" s="10"/>
      <c r="AX61" s="10"/>
      <c r="AY61" s="10"/>
      <c r="AZ61" s="10"/>
      <c r="BA61" s="10"/>
      <c r="BB61" s="10"/>
      <c r="BC61" s="10"/>
      <c r="BD61" s="10"/>
    </row>
    <row r="62" spans="1:56" ht="15" customHeight="1" x14ac:dyDescent="0.25">
      <c r="A62" s="1"/>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row>
    <row r="63" spans="1:56" ht="15" customHeight="1" x14ac:dyDescent="0.25">
      <c r="A63" s="34">
        <v>6</v>
      </c>
      <c r="B63" s="106" t="s">
        <v>43</v>
      </c>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10"/>
      <c r="AR63" s="10"/>
      <c r="AS63" s="10"/>
      <c r="AT63" s="10"/>
      <c r="AU63" s="10"/>
      <c r="AV63" s="10"/>
      <c r="AW63" s="10"/>
      <c r="AX63" s="10"/>
      <c r="AY63" s="10"/>
      <c r="AZ63" s="10"/>
      <c r="BA63" s="10"/>
      <c r="BB63" s="10"/>
      <c r="BC63" s="10"/>
      <c r="BD63" s="10"/>
    </row>
    <row r="64" spans="1:56" ht="2.25" customHeight="1" x14ac:dyDescent="0.25">
      <c r="A64" s="1"/>
      <c r="B64" s="18"/>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row>
    <row r="65" spans="1:56" ht="15" customHeight="1" x14ac:dyDescent="0.25">
      <c r="A65" s="1"/>
      <c r="B65" s="10"/>
      <c r="C65" s="181" t="s">
        <v>44</v>
      </c>
      <c r="D65" s="181"/>
      <c r="E65" s="181"/>
      <c r="F65" s="181"/>
      <c r="G65" s="181"/>
      <c r="H65" s="181"/>
      <c r="I65" s="181"/>
      <c r="J65" s="181"/>
      <c r="K65" s="181"/>
      <c r="L65" s="181"/>
      <c r="M65" s="181"/>
      <c r="N65" s="181"/>
      <c r="O65" s="181"/>
      <c r="P65" s="181"/>
      <c r="Q65" s="181"/>
      <c r="R65" s="181"/>
      <c r="S65" s="181"/>
      <c r="T65" s="181"/>
      <c r="U65" s="181"/>
      <c r="V65" s="181"/>
      <c r="W65" s="10"/>
      <c r="X65" s="193"/>
      <c r="Y65" s="194"/>
      <c r="Z65" s="194"/>
      <c r="AA65" s="195"/>
      <c r="AB65" s="10"/>
      <c r="AC65" s="193"/>
      <c r="AD65" s="194"/>
      <c r="AE65" s="194"/>
      <c r="AF65" s="195"/>
      <c r="AG65" s="10"/>
      <c r="AH65" s="193"/>
      <c r="AI65" s="194"/>
      <c r="AJ65" s="194"/>
      <c r="AK65" s="195"/>
      <c r="AL65" s="10"/>
      <c r="AM65" s="193"/>
      <c r="AN65" s="194"/>
      <c r="AO65" s="194"/>
      <c r="AP65" s="195"/>
      <c r="AQ65" s="10"/>
      <c r="AR65" s="10"/>
      <c r="AS65" s="10"/>
      <c r="AT65" s="10"/>
      <c r="AU65" s="10"/>
      <c r="AV65" s="10"/>
      <c r="AW65" s="10"/>
      <c r="AX65" s="10"/>
      <c r="AY65" s="10"/>
      <c r="AZ65" s="10"/>
      <c r="BA65" s="10"/>
      <c r="BB65" s="10"/>
      <c r="BC65" s="10"/>
      <c r="BD65" s="10"/>
    </row>
    <row r="66" spans="1:56" ht="2.25" customHeight="1" x14ac:dyDescent="0.25">
      <c r="A66" s="1"/>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row>
    <row r="67" spans="1:56" ht="15" customHeight="1" x14ac:dyDescent="0.25">
      <c r="A67" s="1"/>
      <c r="B67" s="10"/>
      <c r="C67" s="88" t="s">
        <v>41</v>
      </c>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10"/>
      <c r="AR67" s="10"/>
      <c r="AS67" s="10"/>
      <c r="AT67" s="10"/>
      <c r="AU67" s="10"/>
      <c r="AV67" s="10"/>
      <c r="AW67" s="10"/>
      <c r="AX67" s="10"/>
      <c r="AY67" s="10"/>
      <c r="AZ67" s="10"/>
      <c r="BA67" s="10"/>
      <c r="BB67" s="10"/>
      <c r="BC67" s="10"/>
      <c r="BD67" s="10"/>
    </row>
    <row r="68" spans="1:56" ht="15" customHeight="1" x14ac:dyDescent="0.25">
      <c r="A68" s="1"/>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row>
    <row r="69" spans="1:56" ht="15" customHeight="1" x14ac:dyDescent="0.25">
      <c r="A69" s="34">
        <v>7</v>
      </c>
      <c r="B69" s="106" t="s">
        <v>45</v>
      </c>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10"/>
      <c r="AR69" s="10"/>
      <c r="AS69" s="10"/>
      <c r="AT69" s="10"/>
      <c r="AU69" s="10"/>
      <c r="AV69" s="10"/>
      <c r="AW69" s="10"/>
      <c r="AX69" s="10"/>
      <c r="AY69" s="10"/>
      <c r="AZ69" s="10"/>
      <c r="BA69" s="10"/>
      <c r="BB69" s="10"/>
      <c r="BC69" s="10"/>
      <c r="BD69" s="10"/>
    </row>
    <row r="70" spans="1:56" ht="15" customHeight="1" x14ac:dyDescent="0.25">
      <c r="A70" s="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row>
    <row r="71" spans="1:56" ht="15" customHeight="1" x14ac:dyDescent="0.25">
      <c r="A71" s="1"/>
      <c r="B71" s="87" t="s">
        <v>46</v>
      </c>
      <c r="C71" s="88"/>
      <c r="D71" s="88"/>
      <c r="E71" s="88"/>
      <c r="F71" s="88"/>
      <c r="G71" s="88"/>
      <c r="H71" s="88"/>
      <c r="I71" s="88"/>
      <c r="J71" s="88"/>
      <c r="K71" s="88"/>
      <c r="L71" s="88"/>
      <c r="M71" s="88"/>
      <c r="N71" s="88"/>
      <c r="O71" s="88"/>
      <c r="P71" s="10"/>
      <c r="Q71" s="98"/>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100"/>
      <c r="AQ71" s="10"/>
      <c r="AR71" s="10"/>
      <c r="AS71" s="10"/>
      <c r="AT71" s="10"/>
      <c r="AU71" s="10"/>
      <c r="AV71" s="10"/>
      <c r="AW71" s="10"/>
      <c r="AX71" s="10"/>
      <c r="AY71" s="10"/>
      <c r="AZ71" s="10"/>
      <c r="BA71" s="10"/>
      <c r="BB71" s="10"/>
      <c r="BC71" s="10"/>
      <c r="BD71" s="10"/>
    </row>
    <row r="72" spans="1:56" ht="2.25" customHeight="1" x14ac:dyDescent="0.25">
      <c r="A72" s="1"/>
      <c r="B72" s="10"/>
      <c r="C72" s="10"/>
      <c r="D72" s="10"/>
      <c r="E72" s="10"/>
      <c r="F72" s="10"/>
      <c r="G72" s="10"/>
      <c r="H72" s="10"/>
      <c r="I72" s="10"/>
      <c r="J72" s="10"/>
      <c r="K72" s="10"/>
      <c r="L72" s="10"/>
      <c r="M72" s="10"/>
      <c r="N72" s="9"/>
      <c r="O72" s="10"/>
      <c r="P72" s="10"/>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10"/>
      <c r="AR72" s="10"/>
      <c r="AS72" s="10"/>
      <c r="AT72" s="10"/>
      <c r="AU72" s="10"/>
      <c r="AV72" s="10"/>
      <c r="AW72" s="10"/>
      <c r="AX72" s="10"/>
      <c r="AY72" s="10"/>
      <c r="AZ72" s="10"/>
      <c r="BA72" s="10"/>
      <c r="BB72" s="10"/>
      <c r="BC72" s="10"/>
      <c r="BD72" s="10"/>
    </row>
    <row r="73" spans="1:56" ht="15" customHeight="1" x14ac:dyDescent="0.25">
      <c r="A73" s="1"/>
      <c r="B73" s="87" t="s">
        <v>47</v>
      </c>
      <c r="C73" s="88"/>
      <c r="D73" s="88"/>
      <c r="E73" s="88"/>
      <c r="F73" s="88"/>
      <c r="G73" s="88"/>
      <c r="H73" s="88"/>
      <c r="I73" s="88"/>
      <c r="J73" s="88"/>
      <c r="K73" s="88"/>
      <c r="L73" s="88"/>
      <c r="M73" s="88"/>
      <c r="N73" s="88"/>
      <c r="O73" s="88"/>
      <c r="P73" s="10"/>
      <c r="Q73" s="98"/>
      <c r="R73" s="101"/>
      <c r="S73" s="101"/>
      <c r="T73" s="101"/>
      <c r="U73" s="101"/>
      <c r="V73" s="101"/>
      <c r="W73" s="101"/>
      <c r="X73" s="101"/>
      <c r="Y73" s="101"/>
      <c r="Z73" s="101"/>
      <c r="AA73" s="101"/>
      <c r="AB73" s="101"/>
      <c r="AC73" s="101"/>
      <c r="AD73" s="101"/>
      <c r="AE73" s="101"/>
      <c r="AF73" s="101"/>
      <c r="AG73" s="101"/>
      <c r="AH73" s="101"/>
      <c r="AI73" s="101"/>
      <c r="AJ73" s="101"/>
      <c r="AK73" s="102"/>
      <c r="AL73" s="35"/>
      <c r="AM73" s="98"/>
      <c r="AN73" s="101"/>
      <c r="AO73" s="101"/>
      <c r="AP73" s="102"/>
      <c r="AQ73" s="10"/>
      <c r="AR73" s="10"/>
      <c r="AS73" s="10"/>
      <c r="AT73" s="10"/>
      <c r="AU73" s="10"/>
      <c r="AV73" s="10"/>
      <c r="AW73" s="10"/>
      <c r="AX73" s="10"/>
      <c r="AY73" s="10"/>
      <c r="AZ73" s="10"/>
      <c r="BA73" s="10"/>
      <c r="BB73" s="10"/>
      <c r="BC73" s="10"/>
      <c r="BD73" s="10"/>
    </row>
    <row r="74" spans="1:56" ht="2.25" customHeight="1" x14ac:dyDescent="0.25">
      <c r="A74" s="1"/>
      <c r="B74" s="10"/>
      <c r="C74" s="10"/>
      <c r="D74" s="10"/>
      <c r="E74" s="10"/>
      <c r="F74" s="10"/>
      <c r="G74" s="10"/>
      <c r="H74" s="10"/>
      <c r="I74" s="10"/>
      <c r="J74" s="10"/>
      <c r="K74" s="10"/>
      <c r="L74" s="10"/>
      <c r="M74" s="10"/>
      <c r="N74" s="9"/>
      <c r="O74" s="10"/>
      <c r="P74" s="10"/>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10"/>
      <c r="AR74" s="10"/>
      <c r="AS74" s="10"/>
      <c r="AT74" s="10"/>
      <c r="AU74" s="10"/>
      <c r="AV74" s="10"/>
      <c r="AW74" s="10"/>
      <c r="AX74" s="10"/>
      <c r="AY74" s="10"/>
      <c r="AZ74" s="10"/>
      <c r="BA74" s="10"/>
      <c r="BB74" s="10"/>
      <c r="BC74" s="10"/>
      <c r="BD74" s="10"/>
    </row>
    <row r="75" spans="1:56" ht="15" customHeight="1" x14ac:dyDescent="0.25">
      <c r="A75" s="1"/>
      <c r="B75" s="87" t="s">
        <v>48</v>
      </c>
      <c r="C75" s="88"/>
      <c r="D75" s="88"/>
      <c r="E75" s="88"/>
      <c r="F75" s="88"/>
      <c r="G75" s="88"/>
      <c r="H75" s="88"/>
      <c r="I75" s="88"/>
      <c r="J75" s="88"/>
      <c r="K75" s="88"/>
      <c r="L75" s="88"/>
      <c r="M75" s="88"/>
      <c r="N75" s="88"/>
      <c r="O75" s="88"/>
      <c r="P75" s="10"/>
      <c r="Q75" s="98"/>
      <c r="R75" s="101"/>
      <c r="S75" s="101"/>
      <c r="T75" s="102"/>
      <c r="U75" s="36"/>
      <c r="V75" s="89"/>
      <c r="W75" s="90"/>
      <c r="X75" s="90"/>
      <c r="Y75" s="90"/>
      <c r="Z75" s="90"/>
      <c r="AA75" s="90"/>
      <c r="AB75" s="90"/>
      <c r="AC75" s="90"/>
      <c r="AD75" s="90"/>
      <c r="AE75" s="90"/>
      <c r="AF75" s="90"/>
      <c r="AG75" s="90"/>
      <c r="AH75" s="90"/>
      <c r="AI75" s="90"/>
      <c r="AJ75" s="90"/>
      <c r="AK75" s="90"/>
      <c r="AL75" s="90"/>
      <c r="AM75" s="90"/>
      <c r="AN75" s="90"/>
      <c r="AO75" s="90"/>
      <c r="AP75" s="91"/>
      <c r="AQ75" s="10"/>
      <c r="AR75" s="10"/>
      <c r="AS75" s="10"/>
      <c r="AT75" s="10"/>
      <c r="AU75" s="10"/>
      <c r="AV75" s="10"/>
      <c r="AW75" s="10"/>
      <c r="AX75" s="10"/>
      <c r="AY75" s="10"/>
      <c r="AZ75" s="10"/>
      <c r="BA75" s="10"/>
      <c r="BB75" s="10"/>
      <c r="BC75" s="10"/>
      <c r="BD75" s="10"/>
    </row>
    <row r="76" spans="1:56" ht="2.25" customHeight="1" x14ac:dyDescent="0.25">
      <c r="A76" s="1"/>
      <c r="B76" s="37"/>
      <c r="C76" s="10"/>
      <c r="D76" s="10"/>
      <c r="E76" s="10"/>
      <c r="F76" s="10"/>
      <c r="G76" s="10"/>
      <c r="H76" s="10"/>
      <c r="I76" s="10"/>
      <c r="J76" s="10"/>
      <c r="K76" s="10"/>
      <c r="L76" s="10"/>
      <c r="M76" s="10"/>
      <c r="N76" s="10"/>
      <c r="O76" s="10"/>
      <c r="P76" s="10"/>
      <c r="Q76" s="38"/>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10"/>
      <c r="AR76" s="10"/>
      <c r="AS76" s="10"/>
      <c r="AT76" s="10"/>
      <c r="AU76" s="10"/>
      <c r="AV76" s="10"/>
      <c r="AW76" s="10"/>
      <c r="AX76" s="10"/>
      <c r="AY76" s="10"/>
      <c r="AZ76" s="10"/>
      <c r="BA76" s="10"/>
      <c r="BB76" s="10"/>
      <c r="BC76" s="10"/>
      <c r="BD76" s="10"/>
    </row>
    <row r="77" spans="1:56" ht="15" customHeight="1" x14ac:dyDescent="0.25">
      <c r="A77" s="1"/>
      <c r="B77" s="87" t="s">
        <v>49</v>
      </c>
      <c r="C77" s="88"/>
      <c r="D77" s="88"/>
      <c r="E77" s="88"/>
      <c r="F77" s="88"/>
      <c r="G77" s="88"/>
      <c r="H77" s="88"/>
      <c r="I77" s="88"/>
      <c r="J77" s="88"/>
      <c r="K77" s="88"/>
      <c r="L77" s="88"/>
      <c r="M77" s="88"/>
      <c r="N77" s="88"/>
      <c r="O77" s="88"/>
      <c r="P77" s="10"/>
      <c r="Q77" s="66"/>
      <c r="R77" s="67"/>
      <c r="S77" s="67"/>
      <c r="T77" s="67"/>
      <c r="U77" s="68"/>
      <c r="V77" s="67"/>
      <c r="W77" s="67"/>
      <c r="X77" s="67"/>
      <c r="Y77" s="68"/>
      <c r="Z77" s="67"/>
      <c r="AA77" s="67"/>
      <c r="AB77" s="67"/>
      <c r="AC77" s="68"/>
      <c r="AD77" s="39"/>
      <c r="AE77" s="39"/>
      <c r="AF77" s="39"/>
      <c r="AG77" s="39"/>
      <c r="AH77" s="39"/>
      <c r="AI77" s="39"/>
      <c r="AJ77" s="39"/>
      <c r="AK77" s="39"/>
      <c r="AL77" s="39"/>
      <c r="AM77" s="39"/>
      <c r="AN77" s="39"/>
      <c r="AO77" s="39"/>
      <c r="AP77" s="39"/>
      <c r="AQ77" s="10"/>
      <c r="AR77" s="10"/>
      <c r="AS77" s="10"/>
      <c r="AT77" s="10"/>
      <c r="AU77" s="10"/>
      <c r="AV77" s="10"/>
      <c r="AW77" s="10"/>
      <c r="AX77" s="10"/>
      <c r="AY77" s="10"/>
      <c r="AZ77" s="10"/>
      <c r="BA77" s="10"/>
      <c r="BB77" s="10"/>
      <c r="BC77" s="10"/>
      <c r="BD77" s="10"/>
    </row>
    <row r="78" spans="1:56" ht="15" customHeight="1" x14ac:dyDescent="0.25">
      <c r="A78" s="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row>
    <row r="79" spans="1:56" ht="15" customHeight="1" x14ac:dyDescent="0.25">
      <c r="A79" s="34">
        <v>8</v>
      </c>
      <c r="B79" s="106" t="s">
        <v>50</v>
      </c>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10"/>
      <c r="AR79" s="10"/>
      <c r="AS79" s="10"/>
      <c r="AT79" s="10"/>
      <c r="AU79" s="10"/>
      <c r="AV79" s="10"/>
      <c r="AW79" s="10"/>
      <c r="AX79" s="10"/>
      <c r="AY79" s="10"/>
      <c r="AZ79" s="10"/>
      <c r="BA79" s="10"/>
      <c r="BB79" s="10"/>
      <c r="BC79" s="10"/>
      <c r="BD79" s="10"/>
    </row>
    <row r="80" spans="1:56" ht="15" customHeight="1" x14ac:dyDescent="0.25">
      <c r="A80" s="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row>
    <row r="81" spans="1:56" ht="15" customHeight="1" x14ac:dyDescent="0.25">
      <c r="A81" s="1"/>
      <c r="B81" s="87"/>
      <c r="C81" s="88"/>
      <c r="D81" s="88"/>
      <c r="E81" s="88"/>
      <c r="F81" s="88"/>
      <c r="G81" s="88"/>
      <c r="H81" s="88"/>
      <c r="I81" s="88"/>
      <c r="J81" s="88"/>
      <c r="K81" s="88"/>
      <c r="L81" s="88"/>
      <c r="M81" s="88"/>
      <c r="N81" s="88"/>
      <c r="O81" s="88"/>
      <c r="P81" s="10"/>
      <c r="Q81" s="98"/>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100"/>
      <c r="AQ81" s="10"/>
      <c r="AR81" s="10"/>
      <c r="AS81" s="10"/>
      <c r="AT81" s="10"/>
      <c r="AU81" s="10"/>
      <c r="AV81" s="10"/>
      <c r="AW81" s="10"/>
      <c r="AX81" s="10"/>
      <c r="AY81" s="10"/>
      <c r="AZ81" s="10"/>
      <c r="BA81" s="10"/>
      <c r="BB81" s="10"/>
      <c r="BC81" s="10"/>
      <c r="BD81" s="10"/>
    </row>
    <row r="82" spans="1:56" ht="2.25" customHeight="1" x14ac:dyDescent="0.25">
      <c r="A82" s="1"/>
      <c r="B82" s="10"/>
      <c r="C82" s="10"/>
      <c r="D82" s="10"/>
      <c r="E82" s="10"/>
      <c r="F82" s="10"/>
      <c r="G82" s="10"/>
      <c r="H82" s="10"/>
      <c r="I82" s="10"/>
      <c r="J82" s="10"/>
      <c r="K82" s="10"/>
      <c r="L82" s="10"/>
      <c r="M82" s="10"/>
      <c r="N82" s="9"/>
      <c r="O82" s="10"/>
      <c r="P82" s="10"/>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10"/>
      <c r="AR82" s="10"/>
      <c r="AS82" s="10"/>
      <c r="AT82" s="10"/>
      <c r="AU82" s="10"/>
      <c r="AV82" s="10"/>
      <c r="AW82" s="10"/>
      <c r="AX82" s="10"/>
      <c r="AY82" s="10"/>
      <c r="AZ82" s="10"/>
      <c r="BA82" s="10"/>
      <c r="BB82" s="10"/>
      <c r="BC82" s="10"/>
      <c r="BD82" s="10"/>
    </row>
    <row r="83" spans="1:56" ht="15" customHeight="1" x14ac:dyDescent="0.25">
      <c r="A83" s="1"/>
      <c r="B83" s="87"/>
      <c r="C83" s="88"/>
      <c r="D83" s="88"/>
      <c r="E83" s="88"/>
      <c r="F83" s="88"/>
      <c r="G83" s="88"/>
      <c r="H83" s="88"/>
      <c r="I83" s="88"/>
      <c r="J83" s="88"/>
      <c r="K83" s="88"/>
      <c r="L83" s="88"/>
      <c r="M83" s="88"/>
      <c r="N83" s="88"/>
      <c r="O83" s="88"/>
      <c r="P83" s="10"/>
      <c r="Q83" s="98"/>
      <c r="R83" s="101"/>
      <c r="S83" s="101"/>
      <c r="T83" s="101"/>
      <c r="U83" s="101"/>
      <c r="V83" s="101"/>
      <c r="W83" s="101"/>
      <c r="X83" s="101"/>
      <c r="Y83" s="101"/>
      <c r="Z83" s="101"/>
      <c r="AA83" s="101"/>
      <c r="AB83" s="101"/>
      <c r="AC83" s="101"/>
      <c r="AD83" s="101"/>
      <c r="AE83" s="101"/>
      <c r="AF83" s="101"/>
      <c r="AG83" s="101"/>
      <c r="AH83" s="101"/>
      <c r="AI83" s="101"/>
      <c r="AJ83" s="101"/>
      <c r="AK83" s="102"/>
      <c r="AL83" s="35"/>
      <c r="AM83" s="98"/>
      <c r="AN83" s="101"/>
      <c r="AO83" s="101"/>
      <c r="AP83" s="102"/>
      <c r="AQ83" s="10"/>
      <c r="AR83" s="10"/>
      <c r="AS83" s="10"/>
      <c r="AT83" s="10"/>
      <c r="AU83" s="10"/>
      <c r="AV83" s="10"/>
      <c r="AW83" s="10"/>
      <c r="AX83" s="10"/>
      <c r="AY83" s="10"/>
      <c r="AZ83" s="10"/>
      <c r="BA83" s="10"/>
      <c r="BB83" s="10"/>
      <c r="BC83" s="10"/>
      <c r="BD83" s="10"/>
    </row>
    <row r="84" spans="1:56" ht="2.25" customHeight="1" x14ac:dyDescent="0.25">
      <c r="A84" s="1"/>
      <c r="B84" s="10"/>
      <c r="C84" s="10"/>
      <c r="D84" s="10"/>
      <c r="E84" s="10"/>
      <c r="F84" s="10"/>
      <c r="G84" s="10"/>
      <c r="H84" s="10"/>
      <c r="I84" s="10"/>
      <c r="J84" s="10"/>
      <c r="K84" s="10"/>
      <c r="L84" s="10"/>
      <c r="M84" s="10"/>
      <c r="N84" s="9"/>
      <c r="O84" s="10"/>
      <c r="P84" s="10"/>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10"/>
      <c r="AR84" s="10"/>
      <c r="AS84" s="10"/>
      <c r="AT84" s="10"/>
      <c r="AU84" s="10"/>
      <c r="AV84" s="10"/>
      <c r="AW84" s="10"/>
      <c r="AX84" s="10"/>
      <c r="AY84" s="10"/>
      <c r="AZ84" s="10"/>
      <c r="BA84" s="10"/>
      <c r="BB84" s="10"/>
      <c r="BC84" s="10"/>
      <c r="BD84" s="10"/>
    </row>
    <row r="85" spans="1:56" ht="15" customHeight="1" x14ac:dyDescent="0.25">
      <c r="A85" s="1"/>
      <c r="B85" s="87"/>
      <c r="C85" s="88"/>
      <c r="D85" s="88"/>
      <c r="E85" s="88"/>
      <c r="F85" s="88"/>
      <c r="G85" s="88"/>
      <c r="H85" s="88"/>
      <c r="I85" s="88"/>
      <c r="J85" s="88"/>
      <c r="K85" s="88"/>
      <c r="L85" s="88"/>
      <c r="M85" s="88"/>
      <c r="N85" s="88"/>
      <c r="O85" s="88"/>
      <c r="P85" s="10"/>
      <c r="Q85" s="98"/>
      <c r="R85" s="101"/>
      <c r="S85" s="101"/>
      <c r="T85" s="102"/>
      <c r="U85" s="36"/>
      <c r="V85" s="89"/>
      <c r="W85" s="90"/>
      <c r="X85" s="90"/>
      <c r="Y85" s="90"/>
      <c r="Z85" s="90"/>
      <c r="AA85" s="90"/>
      <c r="AB85" s="90"/>
      <c r="AC85" s="90"/>
      <c r="AD85" s="90"/>
      <c r="AE85" s="90"/>
      <c r="AF85" s="90"/>
      <c r="AG85" s="90"/>
      <c r="AH85" s="90"/>
      <c r="AI85" s="90"/>
      <c r="AJ85" s="90"/>
      <c r="AK85" s="90"/>
      <c r="AL85" s="90"/>
      <c r="AM85" s="90"/>
      <c r="AN85" s="90"/>
      <c r="AO85" s="90"/>
      <c r="AP85" s="91"/>
      <c r="AQ85" s="10"/>
      <c r="AR85" s="10"/>
      <c r="AS85" s="10"/>
      <c r="AT85" s="10"/>
      <c r="AU85" s="10"/>
      <c r="AV85" s="10"/>
      <c r="AW85" s="10"/>
      <c r="AX85" s="10"/>
      <c r="AY85" s="10"/>
      <c r="AZ85" s="10"/>
      <c r="BA85" s="10"/>
      <c r="BB85" s="10"/>
      <c r="BC85" s="10"/>
      <c r="BD85" s="10"/>
    </row>
    <row r="86" spans="1:56" ht="2.25" customHeight="1" x14ac:dyDescent="0.25">
      <c r="A86" s="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row>
    <row r="87" spans="1:56" ht="15" customHeight="1" x14ac:dyDescent="0.25">
      <c r="A87" s="106"/>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10"/>
      <c r="AR87" s="10"/>
      <c r="AS87" s="10"/>
      <c r="AT87" s="10"/>
      <c r="AU87" s="10"/>
      <c r="AV87" s="10"/>
      <c r="AW87" s="10"/>
      <c r="AX87" s="10"/>
      <c r="AY87" s="10"/>
      <c r="AZ87" s="10"/>
      <c r="BA87" s="10"/>
      <c r="BB87" s="10"/>
      <c r="BC87" s="10"/>
      <c r="BD87" s="10"/>
    </row>
    <row r="88" spans="1:56" ht="15" customHeight="1" x14ac:dyDescent="0.25">
      <c r="A88" s="34">
        <v>9</v>
      </c>
      <c r="B88" s="106" t="s">
        <v>51</v>
      </c>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10"/>
      <c r="AR88" s="10"/>
      <c r="AS88" s="10"/>
      <c r="AT88" s="10"/>
      <c r="AU88" s="10"/>
      <c r="AV88" s="10"/>
      <c r="AW88" s="10"/>
      <c r="AX88" s="10"/>
      <c r="AY88" s="10"/>
      <c r="AZ88" s="10"/>
      <c r="BA88" s="10"/>
      <c r="BB88" s="10"/>
      <c r="BC88" s="10"/>
      <c r="BD88" s="10"/>
    </row>
    <row r="89" spans="1:56" ht="15" customHeight="1" x14ac:dyDescent="0.25">
      <c r="A89" s="1"/>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row>
    <row r="90" spans="1:56" ht="15" customHeight="1" x14ac:dyDescent="0.25">
      <c r="A90" s="1"/>
      <c r="B90" s="87" t="s">
        <v>46</v>
      </c>
      <c r="C90" s="88"/>
      <c r="D90" s="88"/>
      <c r="E90" s="88"/>
      <c r="F90" s="88"/>
      <c r="G90" s="88"/>
      <c r="H90" s="88"/>
      <c r="I90" s="88"/>
      <c r="J90" s="88"/>
      <c r="K90" s="88"/>
      <c r="L90" s="88"/>
      <c r="M90" s="88"/>
      <c r="N90" s="88"/>
      <c r="O90" s="88"/>
      <c r="P90" s="10"/>
      <c r="Q90" s="98"/>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100"/>
      <c r="AQ90" s="10"/>
      <c r="AR90" s="10"/>
      <c r="AS90" s="10"/>
      <c r="AT90" s="10"/>
      <c r="AU90" s="10"/>
      <c r="AV90" s="10"/>
      <c r="AW90" s="10"/>
      <c r="AX90" s="10"/>
      <c r="AY90" s="10"/>
      <c r="AZ90" s="10"/>
      <c r="BA90" s="10"/>
      <c r="BB90" s="10"/>
      <c r="BC90" s="10"/>
      <c r="BD90" s="10"/>
    </row>
    <row r="91" spans="1:56" ht="2.25" customHeight="1" x14ac:dyDescent="0.25">
      <c r="A91" s="1"/>
      <c r="B91" s="10"/>
      <c r="C91" s="10"/>
      <c r="D91" s="10"/>
      <c r="E91" s="10"/>
      <c r="F91" s="10"/>
      <c r="G91" s="10"/>
      <c r="H91" s="10"/>
      <c r="I91" s="10"/>
      <c r="J91" s="10"/>
      <c r="K91" s="10"/>
      <c r="L91" s="10"/>
      <c r="M91" s="10"/>
      <c r="N91" s="9"/>
      <c r="O91" s="10"/>
      <c r="P91" s="10"/>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10"/>
      <c r="AR91" s="10"/>
      <c r="AS91" s="10"/>
      <c r="AT91" s="10"/>
      <c r="AU91" s="10"/>
      <c r="AV91" s="10"/>
      <c r="AW91" s="10"/>
      <c r="AX91" s="10"/>
      <c r="AY91" s="10"/>
      <c r="AZ91" s="10"/>
      <c r="BA91" s="10"/>
      <c r="BB91" s="10"/>
      <c r="BC91" s="10"/>
      <c r="BD91" s="10"/>
    </row>
    <row r="92" spans="1:56" ht="15" customHeight="1" x14ac:dyDescent="0.25">
      <c r="A92" s="1"/>
      <c r="B92" s="87" t="s">
        <v>47</v>
      </c>
      <c r="C92" s="88"/>
      <c r="D92" s="88"/>
      <c r="E92" s="88"/>
      <c r="F92" s="88"/>
      <c r="G92" s="88"/>
      <c r="H92" s="88"/>
      <c r="I92" s="88"/>
      <c r="J92" s="88"/>
      <c r="K92" s="88"/>
      <c r="L92" s="88"/>
      <c r="M92" s="88"/>
      <c r="N92" s="88"/>
      <c r="O92" s="88"/>
      <c r="P92" s="10"/>
      <c r="Q92" s="98"/>
      <c r="R92" s="101"/>
      <c r="S92" s="101"/>
      <c r="T92" s="101"/>
      <c r="U92" s="101"/>
      <c r="V92" s="101"/>
      <c r="W92" s="101"/>
      <c r="X92" s="101"/>
      <c r="Y92" s="101"/>
      <c r="Z92" s="101"/>
      <c r="AA92" s="101"/>
      <c r="AB92" s="101"/>
      <c r="AC92" s="101"/>
      <c r="AD92" s="101"/>
      <c r="AE92" s="101"/>
      <c r="AF92" s="101"/>
      <c r="AG92" s="101"/>
      <c r="AH92" s="101"/>
      <c r="AI92" s="101"/>
      <c r="AJ92" s="101"/>
      <c r="AK92" s="102"/>
      <c r="AL92" s="35"/>
      <c r="AM92" s="98"/>
      <c r="AN92" s="101"/>
      <c r="AO92" s="101"/>
      <c r="AP92" s="102"/>
      <c r="AQ92" s="10"/>
      <c r="AR92" s="10"/>
      <c r="AS92" s="10"/>
      <c r="AT92" s="10"/>
      <c r="AU92" s="10"/>
      <c r="AV92" s="10"/>
      <c r="AW92" s="10"/>
      <c r="AX92" s="10"/>
      <c r="AY92" s="10"/>
      <c r="AZ92" s="10"/>
      <c r="BA92" s="10"/>
      <c r="BB92" s="10"/>
      <c r="BC92" s="10"/>
      <c r="BD92" s="10"/>
    </row>
    <row r="93" spans="1:56" ht="2.25" customHeight="1" x14ac:dyDescent="0.25">
      <c r="A93" s="1"/>
      <c r="B93" s="10"/>
      <c r="C93" s="10"/>
      <c r="D93" s="10"/>
      <c r="E93" s="10"/>
      <c r="F93" s="10"/>
      <c r="G93" s="10"/>
      <c r="H93" s="10"/>
      <c r="I93" s="10"/>
      <c r="J93" s="10"/>
      <c r="K93" s="10"/>
      <c r="L93" s="10"/>
      <c r="M93" s="10"/>
      <c r="N93" s="9"/>
      <c r="O93" s="10"/>
      <c r="P93" s="10"/>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10"/>
      <c r="AR93" s="10"/>
      <c r="AS93" s="10"/>
      <c r="AT93" s="10"/>
      <c r="AU93" s="10"/>
      <c r="AV93" s="10"/>
      <c r="AW93" s="10"/>
      <c r="AX93" s="10"/>
      <c r="AY93" s="10"/>
      <c r="AZ93" s="10"/>
      <c r="BA93" s="10"/>
      <c r="BB93" s="10"/>
      <c r="BC93" s="10"/>
      <c r="BD93" s="10"/>
    </row>
    <row r="94" spans="1:56" ht="15" customHeight="1" x14ac:dyDescent="0.25">
      <c r="A94" s="1"/>
      <c r="B94" s="87" t="s">
        <v>48</v>
      </c>
      <c r="C94" s="88"/>
      <c r="D94" s="88"/>
      <c r="E94" s="88"/>
      <c r="F94" s="88"/>
      <c r="G94" s="88"/>
      <c r="H94" s="88"/>
      <c r="I94" s="88"/>
      <c r="J94" s="88"/>
      <c r="K94" s="88"/>
      <c r="L94" s="88"/>
      <c r="M94" s="88"/>
      <c r="N94" s="88"/>
      <c r="O94" s="88"/>
      <c r="P94" s="10"/>
      <c r="Q94" s="98"/>
      <c r="R94" s="101"/>
      <c r="S94" s="101"/>
      <c r="T94" s="102"/>
      <c r="U94" s="36"/>
      <c r="V94" s="89"/>
      <c r="W94" s="90"/>
      <c r="X94" s="90"/>
      <c r="Y94" s="90"/>
      <c r="Z94" s="90"/>
      <c r="AA94" s="90"/>
      <c r="AB94" s="90"/>
      <c r="AC94" s="90"/>
      <c r="AD94" s="90"/>
      <c r="AE94" s="90"/>
      <c r="AF94" s="90"/>
      <c r="AG94" s="90"/>
      <c r="AH94" s="90"/>
      <c r="AI94" s="90"/>
      <c r="AJ94" s="90"/>
      <c r="AK94" s="90"/>
      <c r="AL94" s="90"/>
      <c r="AM94" s="90"/>
      <c r="AN94" s="90"/>
      <c r="AO94" s="90"/>
      <c r="AP94" s="91"/>
      <c r="AQ94" s="10"/>
      <c r="AR94" s="10"/>
      <c r="AS94" s="10"/>
      <c r="AT94" s="10"/>
      <c r="AU94" s="10"/>
      <c r="AV94" s="10"/>
      <c r="AW94" s="10"/>
      <c r="AX94" s="10"/>
      <c r="AY94" s="10"/>
      <c r="AZ94" s="10"/>
      <c r="BA94" s="10"/>
      <c r="BB94" s="10"/>
      <c r="BC94" s="10"/>
      <c r="BD94" s="10"/>
    </row>
    <row r="95" spans="1:56" ht="2.25" customHeight="1" x14ac:dyDescent="0.25">
      <c r="A95" s="1"/>
      <c r="B95" s="10"/>
      <c r="C95" s="10"/>
      <c r="D95" s="10"/>
      <c r="E95" s="10"/>
      <c r="F95" s="10"/>
      <c r="G95" s="10"/>
      <c r="H95" s="10"/>
      <c r="I95" s="10"/>
      <c r="J95" s="10"/>
      <c r="K95" s="10"/>
      <c r="L95" s="10"/>
      <c r="M95" s="10"/>
      <c r="N95" s="10"/>
      <c r="O95" s="10"/>
      <c r="P95" s="10"/>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10"/>
      <c r="AR95" s="10"/>
      <c r="AS95" s="10"/>
      <c r="AT95" s="10"/>
      <c r="AU95" s="10"/>
      <c r="AV95" s="10"/>
      <c r="AW95" s="10"/>
      <c r="AX95" s="10"/>
      <c r="AY95" s="10"/>
      <c r="AZ95" s="10"/>
      <c r="BA95" s="10"/>
      <c r="BB95" s="10"/>
      <c r="BC95" s="10"/>
      <c r="BD95" s="10"/>
    </row>
    <row r="96" spans="1:56" ht="15" customHeight="1" x14ac:dyDescent="0.25">
      <c r="A96" s="1"/>
      <c r="B96" s="87" t="s">
        <v>52</v>
      </c>
      <c r="C96" s="88"/>
      <c r="D96" s="88"/>
      <c r="E96" s="88"/>
      <c r="F96" s="88"/>
      <c r="G96" s="88"/>
      <c r="H96" s="88"/>
      <c r="I96" s="88"/>
      <c r="J96" s="88"/>
      <c r="K96" s="88"/>
      <c r="L96" s="88"/>
      <c r="M96" s="88"/>
      <c r="N96" s="88"/>
      <c r="O96" s="88"/>
      <c r="P96" s="10"/>
      <c r="Q96" s="98"/>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100"/>
      <c r="AQ96" s="10"/>
      <c r="AR96" s="10"/>
      <c r="AS96" s="10"/>
      <c r="AT96" s="10"/>
      <c r="AU96" s="10"/>
      <c r="AV96" s="10"/>
      <c r="AW96" s="10"/>
      <c r="AX96" s="10"/>
      <c r="AY96" s="10"/>
      <c r="AZ96" s="10"/>
      <c r="BA96" s="10"/>
      <c r="BB96" s="10"/>
      <c r="BC96" s="10"/>
      <c r="BD96" s="10"/>
    </row>
    <row r="97" spans="1:56" ht="15" customHeight="1" x14ac:dyDescent="0.25">
      <c r="A97" s="1"/>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row>
    <row r="98" spans="1:56" ht="15" customHeight="1" x14ac:dyDescent="0.25">
      <c r="A98" s="34">
        <v>10</v>
      </c>
      <c r="B98" s="106" t="s">
        <v>53</v>
      </c>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10"/>
      <c r="AR98" s="10"/>
      <c r="AS98" s="10"/>
      <c r="AT98" s="10"/>
      <c r="AU98" s="10"/>
      <c r="AV98" s="10"/>
      <c r="AW98" s="10"/>
      <c r="AX98" s="10"/>
      <c r="AY98" s="10"/>
      <c r="AZ98" s="10"/>
      <c r="BA98" s="10"/>
      <c r="BB98" s="10"/>
      <c r="BC98" s="10"/>
      <c r="BD98" s="10"/>
    </row>
    <row r="99" spans="1:56" ht="15" customHeight="1" x14ac:dyDescent="0.25">
      <c r="A99" s="1"/>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row>
    <row r="100" spans="1:56" ht="15" customHeight="1" x14ac:dyDescent="0.25">
      <c r="A100" s="1"/>
      <c r="B100" s="87" t="s">
        <v>46</v>
      </c>
      <c r="C100" s="88"/>
      <c r="D100" s="88"/>
      <c r="E100" s="88"/>
      <c r="F100" s="88"/>
      <c r="G100" s="88"/>
      <c r="H100" s="88"/>
      <c r="I100" s="88"/>
      <c r="J100" s="88"/>
      <c r="K100" s="88"/>
      <c r="L100" s="88"/>
      <c r="M100" s="88"/>
      <c r="N100" s="88"/>
      <c r="O100" s="88"/>
      <c r="P100" s="10"/>
      <c r="Q100" s="92"/>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1"/>
      <c r="AQ100" s="10"/>
      <c r="AR100" s="10"/>
      <c r="AS100" s="10"/>
      <c r="AT100" s="10"/>
      <c r="AU100" s="10"/>
      <c r="AV100" s="10"/>
      <c r="AW100" s="10"/>
      <c r="AX100" s="10"/>
      <c r="AY100" s="10"/>
      <c r="AZ100" s="10"/>
      <c r="BA100" s="10"/>
      <c r="BB100" s="10"/>
      <c r="BC100" s="10"/>
      <c r="BD100" s="10"/>
    </row>
    <row r="101" spans="1:56" ht="2.25" customHeight="1" x14ac:dyDescent="0.25">
      <c r="A101" s="1"/>
      <c r="B101" s="10"/>
      <c r="C101" s="10"/>
      <c r="D101" s="10"/>
      <c r="E101" s="10"/>
      <c r="F101" s="10"/>
      <c r="G101" s="10"/>
      <c r="H101" s="10"/>
      <c r="I101" s="10"/>
      <c r="J101" s="10"/>
      <c r="K101" s="10"/>
      <c r="L101" s="10"/>
      <c r="M101" s="10"/>
      <c r="N101" s="9"/>
      <c r="O101" s="10"/>
      <c r="P101" s="10"/>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10"/>
      <c r="AR101" s="10"/>
      <c r="AS101" s="10"/>
      <c r="AT101" s="10"/>
      <c r="AU101" s="10"/>
      <c r="AV101" s="10"/>
      <c r="AW101" s="10"/>
      <c r="AX101" s="10"/>
      <c r="AY101" s="10"/>
      <c r="AZ101" s="10"/>
      <c r="BA101" s="10"/>
      <c r="BB101" s="10"/>
      <c r="BC101" s="10"/>
      <c r="BD101" s="10"/>
    </row>
    <row r="102" spans="1:56" ht="15" customHeight="1" x14ac:dyDescent="0.25">
      <c r="A102" s="1"/>
      <c r="B102" s="87" t="s">
        <v>47</v>
      </c>
      <c r="C102" s="88"/>
      <c r="D102" s="88"/>
      <c r="E102" s="88"/>
      <c r="F102" s="88"/>
      <c r="G102" s="88"/>
      <c r="H102" s="88"/>
      <c r="I102" s="88"/>
      <c r="J102" s="88"/>
      <c r="K102" s="88"/>
      <c r="L102" s="88"/>
      <c r="M102" s="88"/>
      <c r="N102" s="88"/>
      <c r="O102" s="88"/>
      <c r="P102" s="10"/>
      <c r="Q102" s="92"/>
      <c r="R102" s="93"/>
      <c r="S102" s="93"/>
      <c r="T102" s="93"/>
      <c r="U102" s="93"/>
      <c r="V102" s="93"/>
      <c r="W102" s="93"/>
      <c r="X102" s="93"/>
      <c r="Y102" s="93"/>
      <c r="Z102" s="93"/>
      <c r="AA102" s="93"/>
      <c r="AB102" s="93"/>
      <c r="AC102" s="93"/>
      <c r="AD102" s="93"/>
      <c r="AE102" s="93"/>
      <c r="AF102" s="93"/>
      <c r="AG102" s="93"/>
      <c r="AH102" s="93"/>
      <c r="AI102" s="93"/>
      <c r="AJ102" s="93"/>
      <c r="AK102" s="94"/>
      <c r="AL102" s="35"/>
      <c r="AM102" s="92"/>
      <c r="AN102" s="93"/>
      <c r="AO102" s="93"/>
      <c r="AP102" s="94"/>
      <c r="AQ102" s="10"/>
      <c r="AR102" s="10"/>
      <c r="AS102" s="10"/>
      <c r="AT102" s="10"/>
      <c r="AU102" s="10"/>
      <c r="AV102" s="10"/>
      <c r="AW102" s="10"/>
      <c r="AX102" s="10"/>
      <c r="AY102" s="10"/>
      <c r="AZ102" s="10"/>
      <c r="BA102" s="10"/>
      <c r="BB102" s="10"/>
      <c r="BC102" s="10"/>
      <c r="BD102" s="10"/>
    </row>
    <row r="103" spans="1:56" ht="2.25" customHeight="1" x14ac:dyDescent="0.25">
      <c r="A103" s="1"/>
      <c r="B103" s="10"/>
      <c r="C103" s="10"/>
      <c r="D103" s="10"/>
      <c r="E103" s="10"/>
      <c r="F103" s="10"/>
      <c r="G103" s="10"/>
      <c r="H103" s="10"/>
      <c r="I103" s="10"/>
      <c r="J103" s="10"/>
      <c r="K103" s="10"/>
      <c r="L103" s="10"/>
      <c r="M103" s="10"/>
      <c r="N103" s="9"/>
      <c r="O103" s="10"/>
      <c r="P103" s="10"/>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10"/>
      <c r="AR103" s="10"/>
      <c r="AS103" s="10"/>
      <c r="AT103" s="10"/>
      <c r="AU103" s="10"/>
      <c r="AV103" s="10"/>
      <c r="AW103" s="10"/>
      <c r="AX103" s="10"/>
      <c r="AY103" s="10"/>
      <c r="AZ103" s="10"/>
      <c r="BA103" s="10"/>
      <c r="BB103" s="10"/>
      <c r="BC103" s="10"/>
      <c r="BD103" s="10"/>
    </row>
    <row r="104" spans="1:56" ht="15" customHeight="1" x14ac:dyDescent="0.25">
      <c r="A104" s="1"/>
      <c r="B104" s="87" t="s">
        <v>48</v>
      </c>
      <c r="C104" s="88"/>
      <c r="D104" s="88"/>
      <c r="E104" s="88"/>
      <c r="F104" s="88"/>
      <c r="G104" s="88"/>
      <c r="H104" s="88"/>
      <c r="I104" s="88"/>
      <c r="J104" s="88"/>
      <c r="K104" s="88"/>
      <c r="L104" s="88"/>
      <c r="M104" s="88"/>
      <c r="N104" s="88"/>
      <c r="O104" s="88"/>
      <c r="P104" s="10"/>
      <c r="Q104" s="92"/>
      <c r="R104" s="93"/>
      <c r="S104" s="93"/>
      <c r="T104" s="94"/>
      <c r="U104" s="36"/>
      <c r="V104" s="89"/>
      <c r="W104" s="90"/>
      <c r="X104" s="90"/>
      <c r="Y104" s="90"/>
      <c r="Z104" s="90"/>
      <c r="AA104" s="90"/>
      <c r="AB104" s="90"/>
      <c r="AC104" s="90"/>
      <c r="AD104" s="90"/>
      <c r="AE104" s="90"/>
      <c r="AF104" s="90"/>
      <c r="AG104" s="90"/>
      <c r="AH104" s="90"/>
      <c r="AI104" s="90"/>
      <c r="AJ104" s="90"/>
      <c r="AK104" s="90"/>
      <c r="AL104" s="90"/>
      <c r="AM104" s="90"/>
      <c r="AN104" s="90"/>
      <c r="AO104" s="90"/>
      <c r="AP104" s="91"/>
      <c r="AQ104" s="10"/>
      <c r="AR104" s="10"/>
      <c r="AS104" s="10"/>
      <c r="AT104" s="10"/>
      <c r="AU104" s="10"/>
      <c r="AV104" s="10"/>
      <c r="AW104" s="10"/>
      <c r="AX104" s="10"/>
      <c r="AY104" s="10"/>
      <c r="AZ104" s="10"/>
      <c r="BA104" s="10"/>
      <c r="BB104" s="10"/>
      <c r="BC104" s="10"/>
      <c r="BD104" s="10"/>
    </row>
    <row r="105" spans="1:56" ht="2.25" customHeight="1" x14ac:dyDescent="0.25">
      <c r="A105" s="1"/>
      <c r="B105" s="10"/>
      <c r="C105" s="10"/>
      <c r="D105" s="10"/>
      <c r="E105" s="10"/>
      <c r="F105" s="10"/>
      <c r="G105" s="10"/>
      <c r="H105" s="10"/>
      <c r="I105" s="10"/>
      <c r="J105" s="10"/>
      <c r="K105" s="10"/>
      <c r="L105" s="10"/>
      <c r="M105" s="10"/>
      <c r="N105" s="10"/>
      <c r="O105" s="10"/>
      <c r="P105" s="10"/>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10"/>
      <c r="AR105" s="10"/>
      <c r="AS105" s="10"/>
      <c r="AT105" s="10"/>
      <c r="AU105" s="10"/>
      <c r="AV105" s="10"/>
      <c r="AW105" s="10"/>
      <c r="AX105" s="10"/>
      <c r="AY105" s="10"/>
      <c r="AZ105" s="10"/>
      <c r="BA105" s="10"/>
      <c r="BB105" s="10"/>
      <c r="BC105" s="10"/>
      <c r="BD105" s="10"/>
    </row>
    <row r="106" spans="1:56" ht="15" customHeight="1" x14ac:dyDescent="0.25">
      <c r="A106" s="1"/>
      <c r="B106" s="87" t="s">
        <v>52</v>
      </c>
      <c r="C106" s="88"/>
      <c r="D106" s="88"/>
      <c r="E106" s="88"/>
      <c r="F106" s="88"/>
      <c r="G106" s="88"/>
      <c r="H106" s="88"/>
      <c r="I106" s="88"/>
      <c r="J106" s="88"/>
      <c r="K106" s="88"/>
      <c r="L106" s="88"/>
      <c r="M106" s="88"/>
      <c r="N106" s="88"/>
      <c r="O106" s="88"/>
      <c r="P106" s="10"/>
      <c r="Q106" s="92"/>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1"/>
      <c r="AQ106" s="10"/>
      <c r="AR106" s="10"/>
      <c r="AS106" s="10"/>
      <c r="AT106" s="10"/>
      <c r="AU106" s="10"/>
      <c r="AV106" s="10"/>
      <c r="AW106" s="10"/>
      <c r="AX106" s="10"/>
      <c r="AY106" s="10"/>
      <c r="AZ106" s="10"/>
      <c r="BA106" s="10"/>
      <c r="BB106" s="10"/>
      <c r="BC106" s="10"/>
      <c r="BD106" s="10"/>
    </row>
    <row r="107" spans="1:56" ht="15" customHeight="1" x14ac:dyDescent="0.25">
      <c r="A107" s="1"/>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row>
    <row r="108" spans="1:56" ht="15" customHeight="1" x14ac:dyDescent="0.25">
      <c r="A108" s="34">
        <v>11</v>
      </c>
      <c r="B108" s="106" t="s">
        <v>54</v>
      </c>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10"/>
      <c r="AR108" s="10"/>
      <c r="AS108" s="10"/>
      <c r="AT108" s="10"/>
      <c r="AU108" s="10"/>
      <c r="AV108" s="10"/>
      <c r="AW108" s="10"/>
      <c r="AX108" s="10"/>
      <c r="AY108" s="10"/>
      <c r="AZ108" s="10"/>
      <c r="BA108" s="10"/>
      <c r="BB108" s="10"/>
      <c r="BC108" s="10"/>
      <c r="BD108" s="10"/>
    </row>
    <row r="109" spans="1:56" ht="2.25" customHeight="1" x14ac:dyDescent="0.25">
      <c r="A109" s="1"/>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row>
    <row r="110" spans="1:56" ht="15" customHeight="1" x14ac:dyDescent="0.25">
      <c r="A110" s="1"/>
      <c r="B110" s="95" t="s">
        <v>55</v>
      </c>
      <c r="C110" s="88"/>
      <c r="D110" s="88"/>
      <c r="E110" s="88"/>
      <c r="F110" s="88"/>
      <c r="G110" s="88"/>
      <c r="H110" s="88"/>
      <c r="I110" s="88"/>
      <c r="J110" s="88"/>
      <c r="K110" s="88"/>
      <c r="L110" s="88"/>
      <c r="M110" s="88"/>
      <c r="N110" s="88"/>
      <c r="O110" s="88"/>
      <c r="P110" s="10"/>
      <c r="Q110" s="89"/>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1"/>
      <c r="AQ110" s="22"/>
      <c r="AR110" s="10"/>
      <c r="AS110" s="10"/>
      <c r="AT110" s="10"/>
      <c r="AU110" s="10"/>
      <c r="AV110" s="10"/>
      <c r="AW110" s="10"/>
      <c r="AX110" s="10"/>
      <c r="AY110" s="10"/>
      <c r="AZ110" s="10"/>
      <c r="BA110" s="10"/>
      <c r="BB110" s="10"/>
      <c r="BC110" s="10"/>
      <c r="BD110" s="10"/>
    </row>
    <row r="111" spans="1:56" ht="2.25" customHeight="1" x14ac:dyDescent="0.25">
      <c r="A111" s="1"/>
      <c r="B111" s="10"/>
      <c r="C111" s="10"/>
      <c r="D111" s="10"/>
      <c r="E111" s="10"/>
      <c r="F111" s="10"/>
      <c r="G111" s="10"/>
      <c r="H111" s="10"/>
      <c r="I111" s="10"/>
      <c r="J111" s="10"/>
      <c r="K111" s="10"/>
      <c r="L111" s="10"/>
      <c r="M111" s="10"/>
      <c r="N111" s="10"/>
      <c r="O111" s="10"/>
      <c r="P111" s="9"/>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2"/>
      <c r="AR111" s="10"/>
      <c r="AS111" s="10"/>
      <c r="AT111" s="10"/>
      <c r="AU111" s="10"/>
      <c r="AV111" s="10"/>
      <c r="AW111" s="10"/>
      <c r="AX111" s="10"/>
      <c r="AY111" s="10"/>
      <c r="AZ111" s="10"/>
      <c r="BA111" s="10"/>
      <c r="BB111" s="10"/>
      <c r="BC111" s="10"/>
      <c r="BD111" s="10"/>
    </row>
    <row r="112" spans="1:56" ht="15" customHeight="1" x14ac:dyDescent="0.25">
      <c r="A112" s="1"/>
      <c r="B112" s="95" t="s">
        <v>56</v>
      </c>
      <c r="C112" s="88"/>
      <c r="D112" s="88"/>
      <c r="E112" s="88"/>
      <c r="F112" s="88"/>
      <c r="G112" s="88"/>
      <c r="H112" s="88"/>
      <c r="I112" s="88"/>
      <c r="J112" s="88"/>
      <c r="K112" s="88"/>
      <c r="L112" s="88"/>
      <c r="M112" s="88"/>
      <c r="N112" s="88"/>
      <c r="O112" s="88"/>
      <c r="P112" s="10"/>
      <c r="Q112" s="196"/>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100"/>
      <c r="AQ112" s="22"/>
      <c r="AR112" s="10"/>
      <c r="AS112" s="10"/>
      <c r="AT112" s="10"/>
      <c r="AU112" s="10"/>
      <c r="AV112" s="10"/>
      <c r="AW112" s="10"/>
      <c r="AX112" s="10"/>
      <c r="AY112" s="10"/>
      <c r="AZ112" s="10"/>
      <c r="BA112" s="10"/>
      <c r="BB112" s="10"/>
      <c r="BC112" s="10"/>
      <c r="BD112" s="10"/>
    </row>
    <row r="113" spans="1:56" ht="2.25" customHeight="1" x14ac:dyDescent="0.25">
      <c r="A113" s="1"/>
      <c r="B113" s="10"/>
      <c r="C113" s="10"/>
      <c r="D113" s="10"/>
      <c r="E113" s="10"/>
      <c r="F113" s="10"/>
      <c r="G113" s="10"/>
      <c r="H113" s="10"/>
      <c r="I113" s="10"/>
      <c r="J113" s="10"/>
      <c r="K113" s="10"/>
      <c r="L113" s="10"/>
      <c r="M113" s="10"/>
      <c r="N113" s="10"/>
      <c r="O113" s="10"/>
      <c r="P113" s="9"/>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2"/>
      <c r="AR113" s="10"/>
      <c r="AS113" s="10"/>
      <c r="AT113" s="10"/>
      <c r="AU113" s="10"/>
      <c r="AV113" s="10"/>
      <c r="AW113" s="10"/>
      <c r="AX113" s="10"/>
      <c r="AY113" s="10"/>
      <c r="AZ113" s="10"/>
      <c r="BA113" s="10"/>
      <c r="BB113" s="10"/>
      <c r="BC113" s="10"/>
      <c r="BD113" s="10"/>
    </row>
    <row r="114" spans="1:56" ht="15" customHeight="1" x14ac:dyDescent="0.25">
      <c r="A114" s="1"/>
      <c r="B114" s="95" t="s">
        <v>57</v>
      </c>
      <c r="C114" s="88"/>
      <c r="D114" s="88"/>
      <c r="E114" s="88"/>
      <c r="F114" s="88"/>
      <c r="G114" s="88"/>
      <c r="H114" s="88"/>
      <c r="I114" s="88"/>
      <c r="J114" s="88"/>
      <c r="K114" s="88"/>
      <c r="L114" s="88"/>
      <c r="M114" s="88"/>
      <c r="N114" s="88"/>
      <c r="O114" s="88"/>
      <c r="P114" s="10"/>
      <c r="Q114" s="196"/>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100"/>
      <c r="AQ114" s="22"/>
      <c r="AR114" s="10"/>
      <c r="AS114" s="10"/>
      <c r="AT114" s="10"/>
      <c r="AU114" s="10"/>
      <c r="AV114" s="10"/>
      <c r="AW114" s="10"/>
      <c r="AX114" s="10"/>
      <c r="AY114" s="10"/>
      <c r="AZ114" s="10"/>
      <c r="BA114" s="10"/>
      <c r="BB114" s="10"/>
      <c r="BC114" s="10"/>
      <c r="BD114" s="10"/>
    </row>
    <row r="115" spans="1:56" ht="2.25" customHeight="1" x14ac:dyDescent="0.25">
      <c r="A115" s="1"/>
      <c r="B115" s="10"/>
      <c r="C115" s="10"/>
      <c r="D115" s="10"/>
      <c r="E115" s="10"/>
      <c r="F115" s="10"/>
      <c r="G115" s="10"/>
      <c r="H115" s="10"/>
      <c r="I115" s="10"/>
      <c r="J115" s="10"/>
      <c r="K115" s="10"/>
      <c r="L115" s="10"/>
      <c r="M115" s="10"/>
      <c r="N115" s="10"/>
      <c r="O115" s="10"/>
      <c r="P115" s="9"/>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row>
    <row r="116" spans="1:56" ht="15" customHeight="1" x14ac:dyDescent="0.25">
      <c r="A116" s="1"/>
      <c r="B116" s="95" t="s">
        <v>58</v>
      </c>
      <c r="C116" s="88"/>
      <c r="D116" s="88"/>
      <c r="E116" s="88"/>
      <c r="F116" s="88"/>
      <c r="G116" s="88"/>
      <c r="H116" s="88"/>
      <c r="I116" s="88"/>
      <c r="J116" s="88"/>
      <c r="K116" s="88"/>
      <c r="L116" s="88"/>
      <c r="M116" s="88"/>
      <c r="N116" s="88"/>
      <c r="O116" s="88"/>
      <c r="P116" s="10"/>
      <c r="Q116" s="197"/>
      <c r="R116" s="198"/>
      <c r="S116" s="198"/>
      <c r="T116" s="198"/>
      <c r="U116" s="198"/>
      <c r="V116" s="199"/>
      <c r="W116" s="88" t="s">
        <v>59</v>
      </c>
      <c r="X116" s="88"/>
      <c r="Y116" s="10"/>
      <c r="Z116" s="197"/>
      <c r="AA116" s="198"/>
      <c r="AB116" s="198"/>
      <c r="AC116" s="198"/>
      <c r="AD116" s="198"/>
      <c r="AE116" s="199"/>
      <c r="AF116" s="88" t="s">
        <v>60</v>
      </c>
      <c r="AG116" s="88"/>
      <c r="AH116" s="10"/>
      <c r="AI116" s="197"/>
      <c r="AJ116" s="198"/>
      <c r="AK116" s="198"/>
      <c r="AL116" s="198"/>
      <c r="AM116" s="198"/>
      <c r="AN116" s="199"/>
      <c r="AO116" s="88" t="s">
        <v>61</v>
      </c>
      <c r="AP116" s="88"/>
      <c r="AQ116" s="10"/>
      <c r="AR116" s="10"/>
      <c r="AS116" s="10"/>
      <c r="AT116" s="10"/>
      <c r="AU116" s="10"/>
      <c r="AV116" s="10"/>
      <c r="AW116" s="10"/>
      <c r="AX116" s="10"/>
      <c r="AY116" s="10"/>
      <c r="AZ116" s="10"/>
      <c r="BA116" s="10"/>
      <c r="BB116" s="10"/>
      <c r="BC116" s="10"/>
      <c r="BD116" s="10"/>
    </row>
    <row r="117" spans="1:56" ht="2.25" customHeight="1" x14ac:dyDescent="0.25">
      <c r="A117" s="1"/>
      <c r="B117" s="10"/>
      <c r="C117" s="10"/>
      <c r="D117" s="10"/>
      <c r="E117" s="10"/>
      <c r="F117" s="10"/>
      <c r="G117" s="10"/>
      <c r="H117" s="10"/>
      <c r="I117" s="10"/>
      <c r="J117" s="10"/>
      <c r="K117" s="10"/>
      <c r="L117" s="10"/>
      <c r="M117" s="10"/>
      <c r="N117" s="10"/>
      <c r="O117" s="10"/>
      <c r="P117" s="9"/>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row>
    <row r="118" spans="1:56" ht="15" customHeight="1" x14ac:dyDescent="0.25">
      <c r="A118" s="1"/>
      <c r="B118" s="95" t="s">
        <v>62</v>
      </c>
      <c r="C118" s="88"/>
      <c r="D118" s="88"/>
      <c r="E118" s="88"/>
      <c r="F118" s="88"/>
      <c r="G118" s="88"/>
      <c r="H118" s="88"/>
      <c r="I118" s="88"/>
      <c r="J118" s="88"/>
      <c r="K118" s="88"/>
      <c r="L118" s="88"/>
      <c r="M118" s="88"/>
      <c r="N118" s="88"/>
      <c r="O118" s="88"/>
      <c r="P118" s="10"/>
      <c r="Q118" s="96" t="s">
        <v>63</v>
      </c>
      <c r="R118" s="96"/>
      <c r="S118" s="61"/>
      <c r="T118" s="61"/>
      <c r="U118" s="40"/>
      <c r="V118" s="96" t="s">
        <v>64</v>
      </c>
      <c r="W118" s="96"/>
      <c r="X118" s="96"/>
      <c r="Y118" s="61"/>
      <c r="Z118" s="61"/>
      <c r="AA118" s="40"/>
      <c r="AB118" s="96" t="s">
        <v>65</v>
      </c>
      <c r="AC118" s="96"/>
      <c r="AD118" s="61"/>
      <c r="AE118" s="61"/>
      <c r="AF118" s="61"/>
      <c r="AG118" s="61"/>
      <c r="AH118" s="15"/>
      <c r="AI118" s="40"/>
      <c r="AJ118" s="40"/>
      <c r="AK118" s="40"/>
      <c r="AL118" s="40"/>
      <c r="AM118" s="40"/>
      <c r="AN118" s="40"/>
      <c r="AO118" s="10"/>
      <c r="AP118" s="10"/>
      <c r="AQ118" s="10"/>
      <c r="AR118" s="10"/>
      <c r="AS118" s="10"/>
      <c r="AT118" s="10"/>
      <c r="AU118" s="10"/>
      <c r="AV118" s="10"/>
      <c r="AW118" s="10"/>
      <c r="AX118" s="10"/>
      <c r="AY118" s="10"/>
      <c r="AZ118" s="10"/>
      <c r="BA118" s="10"/>
      <c r="BB118" s="10"/>
      <c r="BC118" s="10"/>
      <c r="BD118" s="10"/>
    </row>
    <row r="119" spans="1:56" ht="15" customHeight="1" x14ac:dyDescent="0.25">
      <c r="A119" s="1"/>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row>
    <row r="120" spans="1:56" ht="15" customHeight="1" x14ac:dyDescent="0.25">
      <c r="A120" s="1">
        <v>12</v>
      </c>
      <c r="B120" s="103" t="s">
        <v>66</v>
      </c>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5"/>
      <c r="AQ120" s="10"/>
      <c r="AR120" s="10"/>
      <c r="AS120" s="10"/>
      <c r="AT120" s="10"/>
      <c r="AU120" s="10"/>
      <c r="AV120" s="10"/>
      <c r="AW120" s="10"/>
      <c r="AX120" s="10"/>
      <c r="AY120" s="10"/>
      <c r="AZ120" s="10"/>
      <c r="BA120" s="10"/>
      <c r="BB120" s="10"/>
      <c r="BC120" s="10"/>
      <c r="BD120" s="10"/>
    </row>
    <row r="121" spans="1:56" ht="15" hidden="1" customHeight="1" x14ac:dyDescent="0.25">
      <c r="A121" s="1"/>
      <c r="B121" s="18"/>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row>
    <row r="122" spans="1:56" ht="15" customHeight="1" x14ac:dyDescent="0.25">
      <c r="A122" s="1"/>
      <c r="B122" s="10"/>
      <c r="C122" s="88" t="s">
        <v>67</v>
      </c>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10"/>
      <c r="AR122" s="10"/>
      <c r="AS122" s="10"/>
      <c r="AT122" s="10"/>
      <c r="AU122" s="10"/>
      <c r="AV122" s="10"/>
      <c r="AW122" s="10"/>
      <c r="AX122" s="10"/>
      <c r="AY122" s="10"/>
      <c r="AZ122" s="10"/>
      <c r="BA122" s="10"/>
      <c r="BB122" s="10"/>
      <c r="BC122" s="10"/>
      <c r="BD122" s="10"/>
    </row>
    <row r="123" spans="1:56" ht="15" hidden="1" customHeight="1" x14ac:dyDescent="0.25">
      <c r="A123" s="1"/>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row>
    <row r="124" spans="1:56" ht="15" customHeight="1" x14ac:dyDescent="0.25">
      <c r="A124" s="1"/>
      <c r="B124" s="10"/>
      <c r="C124" s="88" t="s">
        <v>68</v>
      </c>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10"/>
      <c r="AR124" s="10"/>
      <c r="AS124" s="10"/>
      <c r="AT124" s="10"/>
      <c r="AU124" s="10"/>
      <c r="AV124" s="10"/>
      <c r="AW124" s="10"/>
      <c r="AX124" s="10"/>
      <c r="AY124" s="10"/>
      <c r="AZ124" s="10"/>
      <c r="BA124" s="10"/>
      <c r="BB124" s="10"/>
      <c r="BC124" s="10"/>
      <c r="BD124" s="10"/>
    </row>
    <row r="125" spans="1:56" ht="15" customHeight="1" x14ac:dyDescent="0.25">
      <c r="A125" s="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row>
    <row r="126" spans="1:56" ht="15" customHeight="1" x14ac:dyDescent="0.25">
      <c r="A126" s="34">
        <v>13</v>
      </c>
      <c r="B126" s="106" t="s">
        <v>69</v>
      </c>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10"/>
      <c r="AR126" s="10"/>
      <c r="AS126" s="10"/>
      <c r="AT126" s="10"/>
      <c r="AU126" s="10"/>
      <c r="AV126" s="10"/>
      <c r="AW126" s="10"/>
      <c r="AX126" s="10"/>
      <c r="AY126" s="10"/>
      <c r="AZ126" s="10"/>
      <c r="BA126" s="10"/>
      <c r="BB126" s="10"/>
      <c r="BC126" s="10"/>
      <c r="BD126" s="10"/>
    </row>
    <row r="127" spans="1:56" ht="15" customHeight="1" x14ac:dyDescent="0.25">
      <c r="A127" s="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row>
    <row r="128" spans="1:56" ht="45" customHeight="1" x14ac:dyDescent="0.25">
      <c r="A128" s="1"/>
      <c r="B128" s="177" t="s">
        <v>70</v>
      </c>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0"/>
      <c r="AR128" s="10"/>
      <c r="AS128" s="10"/>
      <c r="AT128" s="10"/>
      <c r="AU128" s="10"/>
      <c r="AV128" s="10"/>
      <c r="AW128" s="10"/>
      <c r="AX128" s="10"/>
      <c r="AY128" s="10"/>
      <c r="AZ128" s="10"/>
      <c r="BA128" s="10"/>
      <c r="BB128" s="10"/>
      <c r="BC128" s="10"/>
      <c r="BD128" s="10"/>
    </row>
    <row r="129" spans="1:56" ht="15" hidden="1" customHeight="1" x14ac:dyDescent="0.25">
      <c r="A129" s="1"/>
      <c r="B129" s="18"/>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row>
    <row r="130" spans="1:56" ht="15" customHeight="1" x14ac:dyDescent="0.25">
      <c r="A130" s="1"/>
      <c r="B130" s="10"/>
      <c r="C130" s="88" t="s">
        <v>40</v>
      </c>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10"/>
      <c r="AR130" s="10"/>
      <c r="AS130" s="10"/>
      <c r="AT130" s="10"/>
      <c r="AU130" s="10"/>
      <c r="AV130" s="10"/>
      <c r="AW130" s="10"/>
      <c r="AX130" s="10"/>
      <c r="AY130" s="10"/>
      <c r="AZ130" s="10"/>
      <c r="BA130" s="10"/>
      <c r="BB130" s="10"/>
      <c r="BC130" s="10"/>
      <c r="BD130" s="10"/>
    </row>
    <row r="131" spans="1:56" ht="15" hidden="1" customHeight="1" x14ac:dyDescent="0.25">
      <c r="A131" s="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row>
    <row r="132" spans="1:56" ht="15" customHeight="1" x14ac:dyDescent="0.25">
      <c r="A132" s="1"/>
      <c r="B132" s="10"/>
      <c r="C132" s="88" t="s">
        <v>41</v>
      </c>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10"/>
      <c r="AR132" s="10"/>
      <c r="AS132" s="10"/>
      <c r="AT132" s="10"/>
      <c r="AU132" s="10"/>
      <c r="AV132" s="10"/>
      <c r="AW132" s="10"/>
      <c r="AX132" s="10"/>
      <c r="AY132" s="10"/>
      <c r="AZ132" s="10"/>
      <c r="BA132" s="10"/>
      <c r="BB132" s="10"/>
      <c r="BC132" s="10"/>
      <c r="BD132" s="10"/>
    </row>
    <row r="133" spans="1:56" ht="15" customHeight="1" x14ac:dyDescent="0.25">
      <c r="A133" s="1"/>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row>
    <row r="134" spans="1:56" ht="15" customHeight="1" x14ac:dyDescent="0.25">
      <c r="A134" s="34">
        <v>14</v>
      </c>
      <c r="B134" s="138" t="s">
        <v>71</v>
      </c>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0"/>
      <c r="AR134" s="10"/>
      <c r="AS134" s="10"/>
      <c r="AT134" s="10"/>
      <c r="AU134" s="10"/>
      <c r="AV134" s="10"/>
      <c r="AW134" s="10"/>
      <c r="AX134" s="10"/>
      <c r="AY134" s="10"/>
      <c r="AZ134" s="10"/>
      <c r="BA134" s="10"/>
      <c r="BB134" s="10"/>
      <c r="BC134" s="10"/>
      <c r="BD134" s="10"/>
    </row>
    <row r="135" spans="1:56" ht="15" customHeight="1" x14ac:dyDescent="0.25">
      <c r="A135" s="34"/>
      <c r="B135" s="18"/>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row>
    <row r="136" spans="1:56" ht="15" customHeight="1" x14ac:dyDescent="0.25">
      <c r="A136" s="1"/>
      <c r="B136" s="97" t="s">
        <v>72</v>
      </c>
      <c r="C136" s="88"/>
      <c r="D136" s="88"/>
      <c r="E136" s="88"/>
      <c r="F136" s="88"/>
      <c r="G136" s="88"/>
      <c r="H136" s="88"/>
      <c r="I136" s="88"/>
      <c r="J136" s="88"/>
      <c r="K136" s="88"/>
      <c r="L136" s="88"/>
      <c r="M136" s="88"/>
      <c r="N136" s="88"/>
      <c r="O136" s="88"/>
      <c r="P136" s="10"/>
      <c r="Q136" s="92"/>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1"/>
      <c r="AQ136" s="10"/>
      <c r="AR136" s="10"/>
      <c r="AS136" s="10"/>
      <c r="AT136" s="10"/>
      <c r="AU136" s="10"/>
      <c r="AV136" s="10"/>
      <c r="AW136" s="10"/>
      <c r="AX136" s="10"/>
      <c r="AY136" s="10"/>
      <c r="AZ136" s="10"/>
      <c r="BA136" s="10"/>
      <c r="BB136" s="10"/>
      <c r="BC136" s="10"/>
      <c r="BD136" s="10"/>
    </row>
    <row r="137" spans="1:56" ht="2.25" customHeight="1" x14ac:dyDescent="0.25">
      <c r="A137" s="1"/>
      <c r="B137" s="10"/>
      <c r="C137" s="10"/>
      <c r="D137" s="10"/>
      <c r="E137" s="10"/>
      <c r="F137" s="10"/>
      <c r="G137" s="10"/>
      <c r="H137" s="10"/>
      <c r="I137" s="10"/>
      <c r="J137" s="10"/>
      <c r="K137" s="10"/>
      <c r="L137" s="10"/>
      <c r="M137" s="10"/>
      <c r="N137" s="10"/>
      <c r="O137" s="10"/>
      <c r="P137" s="10"/>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10"/>
      <c r="AR137" s="10"/>
      <c r="AS137" s="10"/>
      <c r="AT137" s="10"/>
      <c r="AU137" s="10"/>
      <c r="AV137" s="10"/>
      <c r="AW137" s="10"/>
      <c r="AX137" s="10"/>
      <c r="AY137" s="10"/>
      <c r="AZ137" s="10"/>
      <c r="BA137" s="10"/>
      <c r="BB137" s="10"/>
      <c r="BC137" s="10"/>
      <c r="BD137" s="10"/>
    </row>
    <row r="138" spans="1:56" ht="15" customHeight="1" x14ac:dyDescent="0.25">
      <c r="A138" s="1"/>
      <c r="B138" s="97" t="s">
        <v>47</v>
      </c>
      <c r="C138" s="88"/>
      <c r="D138" s="88"/>
      <c r="E138" s="88"/>
      <c r="F138" s="88"/>
      <c r="G138" s="88"/>
      <c r="H138" s="88"/>
      <c r="I138" s="88"/>
      <c r="J138" s="88"/>
      <c r="K138" s="88"/>
      <c r="L138" s="88"/>
      <c r="M138" s="88"/>
      <c r="N138" s="88"/>
      <c r="O138" s="88"/>
      <c r="P138" s="10"/>
      <c r="Q138" s="92"/>
      <c r="R138" s="93"/>
      <c r="S138" s="93"/>
      <c r="T138" s="93"/>
      <c r="U138" s="93"/>
      <c r="V138" s="93"/>
      <c r="W138" s="93"/>
      <c r="X138" s="93"/>
      <c r="Y138" s="93"/>
      <c r="Z138" s="93"/>
      <c r="AA138" s="93"/>
      <c r="AB138" s="93"/>
      <c r="AC138" s="93"/>
      <c r="AD138" s="93"/>
      <c r="AE138" s="93"/>
      <c r="AF138" s="93"/>
      <c r="AG138" s="93"/>
      <c r="AH138" s="93"/>
      <c r="AI138" s="93"/>
      <c r="AJ138" s="93"/>
      <c r="AK138" s="94"/>
      <c r="AL138" s="35"/>
      <c r="AM138" s="92"/>
      <c r="AN138" s="93"/>
      <c r="AO138" s="93"/>
      <c r="AP138" s="94"/>
      <c r="AQ138" s="10"/>
      <c r="AR138" s="10"/>
      <c r="AS138" s="10"/>
      <c r="AT138" s="10"/>
      <c r="AU138" s="10"/>
      <c r="AV138" s="10"/>
      <c r="AW138" s="10"/>
      <c r="AX138" s="10"/>
      <c r="AY138" s="10"/>
      <c r="AZ138" s="10"/>
      <c r="BA138" s="10"/>
      <c r="BB138" s="10"/>
      <c r="BC138" s="10"/>
      <c r="BD138" s="10"/>
    </row>
    <row r="139" spans="1:56" ht="2.25" customHeight="1" x14ac:dyDescent="0.25">
      <c r="A139" s="1"/>
      <c r="B139" s="10"/>
      <c r="C139" s="10"/>
      <c r="D139" s="10"/>
      <c r="E139" s="10"/>
      <c r="F139" s="10"/>
      <c r="G139" s="10"/>
      <c r="H139" s="10"/>
      <c r="I139" s="10"/>
      <c r="J139" s="10"/>
      <c r="K139" s="10"/>
      <c r="L139" s="10"/>
      <c r="M139" s="10"/>
      <c r="N139" s="10"/>
      <c r="O139" s="10"/>
      <c r="P139" s="10"/>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10"/>
      <c r="AR139" s="10"/>
      <c r="AS139" s="10"/>
      <c r="AT139" s="10"/>
      <c r="AU139" s="10"/>
      <c r="AV139" s="10"/>
      <c r="AW139" s="10"/>
      <c r="AX139" s="10"/>
      <c r="AY139" s="10"/>
      <c r="AZ139" s="10"/>
      <c r="BA139" s="10"/>
      <c r="BB139" s="10"/>
      <c r="BC139" s="10"/>
      <c r="BD139" s="10"/>
    </row>
    <row r="140" spans="1:56" ht="15" customHeight="1" x14ac:dyDescent="0.25">
      <c r="A140" s="1"/>
      <c r="B140" s="97" t="s">
        <v>48</v>
      </c>
      <c r="C140" s="88"/>
      <c r="D140" s="88"/>
      <c r="E140" s="88"/>
      <c r="F140" s="88"/>
      <c r="G140" s="88"/>
      <c r="H140" s="88"/>
      <c r="I140" s="88"/>
      <c r="J140" s="88"/>
      <c r="K140" s="88"/>
      <c r="L140" s="88"/>
      <c r="M140" s="88"/>
      <c r="N140" s="88"/>
      <c r="O140" s="88"/>
      <c r="P140" s="10"/>
      <c r="Q140" s="92"/>
      <c r="R140" s="93"/>
      <c r="S140" s="93"/>
      <c r="T140" s="94"/>
      <c r="U140" s="36"/>
      <c r="V140" s="89"/>
      <c r="W140" s="90"/>
      <c r="X140" s="90"/>
      <c r="Y140" s="90"/>
      <c r="Z140" s="90"/>
      <c r="AA140" s="90"/>
      <c r="AB140" s="90"/>
      <c r="AC140" s="90"/>
      <c r="AD140" s="90"/>
      <c r="AE140" s="90"/>
      <c r="AF140" s="90"/>
      <c r="AG140" s="90"/>
      <c r="AH140" s="90"/>
      <c r="AI140" s="90"/>
      <c r="AJ140" s="90"/>
      <c r="AK140" s="90"/>
      <c r="AL140" s="90"/>
      <c r="AM140" s="90"/>
      <c r="AN140" s="90"/>
      <c r="AO140" s="90"/>
      <c r="AP140" s="91"/>
      <c r="AQ140" s="10"/>
      <c r="AR140" s="10"/>
      <c r="AS140" s="10"/>
      <c r="AT140" s="10"/>
      <c r="AU140" s="10"/>
      <c r="AV140" s="10"/>
      <c r="AW140" s="10"/>
      <c r="AX140" s="10"/>
      <c r="AY140" s="10"/>
      <c r="AZ140" s="10"/>
      <c r="BA140" s="10"/>
      <c r="BB140" s="10"/>
      <c r="BC140" s="10"/>
      <c r="BD140" s="10"/>
    </row>
    <row r="141" spans="1:56" ht="2.25" customHeight="1" x14ac:dyDescent="0.25">
      <c r="A141" s="1"/>
      <c r="B141" s="10"/>
      <c r="C141" s="10"/>
      <c r="D141" s="10"/>
      <c r="E141" s="10"/>
      <c r="F141" s="10"/>
      <c r="G141" s="10"/>
      <c r="H141" s="10"/>
      <c r="I141" s="10"/>
      <c r="J141" s="10"/>
      <c r="K141" s="10"/>
      <c r="L141" s="10"/>
      <c r="M141" s="10"/>
      <c r="N141" s="10"/>
      <c r="O141" s="10"/>
      <c r="P141" s="10"/>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10"/>
      <c r="AR141" s="10"/>
      <c r="AS141" s="10"/>
      <c r="AT141" s="10"/>
      <c r="AU141" s="10"/>
      <c r="AV141" s="10"/>
      <c r="AW141" s="10"/>
      <c r="AX141" s="10"/>
      <c r="AY141" s="10"/>
      <c r="AZ141" s="10"/>
      <c r="BA141" s="10"/>
      <c r="BB141" s="10"/>
      <c r="BC141" s="10"/>
      <c r="BD141" s="10"/>
    </row>
    <row r="142" spans="1:56" ht="15" customHeight="1" x14ac:dyDescent="0.25">
      <c r="A142" s="1"/>
      <c r="B142" s="97" t="s">
        <v>73</v>
      </c>
      <c r="C142" s="88"/>
      <c r="D142" s="88"/>
      <c r="E142" s="88"/>
      <c r="F142" s="88"/>
      <c r="G142" s="88"/>
      <c r="H142" s="88"/>
      <c r="I142" s="88"/>
      <c r="J142" s="88"/>
      <c r="K142" s="88"/>
      <c r="L142" s="88"/>
      <c r="M142" s="88"/>
      <c r="N142" s="88"/>
      <c r="O142" s="88"/>
      <c r="P142" s="10"/>
      <c r="Q142" s="92"/>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1"/>
      <c r="AQ142" s="10"/>
      <c r="AR142" s="10"/>
      <c r="AS142" s="10"/>
      <c r="AT142" s="10"/>
      <c r="AU142" s="10"/>
      <c r="AV142" s="10"/>
      <c r="AW142" s="10"/>
      <c r="AX142" s="10"/>
      <c r="AY142" s="10"/>
      <c r="AZ142" s="10"/>
      <c r="BA142" s="10"/>
      <c r="BB142" s="10"/>
      <c r="BC142" s="10"/>
      <c r="BD142" s="10"/>
    </row>
    <row r="143" spans="1:56" ht="2.25" customHeight="1" x14ac:dyDescent="0.25">
      <c r="A143" s="1"/>
      <c r="B143" s="10"/>
      <c r="C143" s="10"/>
      <c r="D143" s="10"/>
      <c r="E143" s="10"/>
      <c r="F143" s="10"/>
      <c r="G143" s="10"/>
      <c r="H143" s="10"/>
      <c r="I143" s="10"/>
      <c r="J143" s="10"/>
      <c r="K143" s="10"/>
      <c r="L143" s="10"/>
      <c r="M143" s="10"/>
      <c r="N143" s="10"/>
      <c r="O143" s="10"/>
      <c r="P143" s="10"/>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10"/>
      <c r="AR143" s="10"/>
      <c r="AS143" s="10"/>
      <c r="AT143" s="10"/>
      <c r="AU143" s="10"/>
      <c r="AV143" s="10"/>
      <c r="AW143" s="10"/>
      <c r="AX143" s="10"/>
      <c r="AY143" s="10"/>
      <c r="AZ143" s="10"/>
      <c r="BA143" s="10"/>
      <c r="BB143" s="10"/>
      <c r="BC143" s="10"/>
      <c r="BD143" s="10"/>
    </row>
    <row r="144" spans="1:56" ht="15" customHeight="1" x14ac:dyDescent="0.25">
      <c r="A144" s="1"/>
      <c r="B144" s="97" t="s">
        <v>74</v>
      </c>
      <c r="C144" s="88"/>
      <c r="D144" s="88"/>
      <c r="E144" s="88"/>
      <c r="F144" s="88"/>
      <c r="G144" s="88"/>
      <c r="H144" s="88"/>
      <c r="I144" s="88"/>
      <c r="J144" s="88"/>
      <c r="K144" s="88"/>
      <c r="L144" s="88"/>
      <c r="M144" s="88"/>
      <c r="N144" s="88"/>
      <c r="O144" s="88"/>
      <c r="P144" s="10"/>
      <c r="Q144" s="92"/>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1"/>
      <c r="AQ144" s="10"/>
      <c r="AR144" s="10"/>
      <c r="AS144" s="10"/>
      <c r="AT144" s="10"/>
      <c r="AU144" s="10"/>
      <c r="AV144" s="10"/>
      <c r="AW144" s="10"/>
      <c r="AX144" s="10"/>
      <c r="AY144" s="10"/>
      <c r="AZ144" s="10"/>
      <c r="BA144" s="10"/>
      <c r="BB144" s="10"/>
      <c r="BC144" s="10"/>
      <c r="BD144" s="10"/>
    </row>
    <row r="145" spans="1:56" ht="2.25" customHeight="1" x14ac:dyDescent="0.25">
      <c r="A145" s="1"/>
      <c r="B145" s="10"/>
      <c r="C145" s="10"/>
      <c r="D145" s="10"/>
      <c r="E145" s="10"/>
      <c r="F145" s="10"/>
      <c r="G145" s="10"/>
      <c r="H145" s="10"/>
      <c r="I145" s="10"/>
      <c r="J145" s="10"/>
      <c r="K145" s="10"/>
      <c r="L145" s="10"/>
      <c r="M145" s="10"/>
      <c r="N145" s="10"/>
      <c r="O145" s="10"/>
      <c r="P145" s="10"/>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10"/>
      <c r="AR145" s="10"/>
      <c r="AS145" s="10"/>
      <c r="AT145" s="10"/>
      <c r="AU145" s="10"/>
      <c r="AV145" s="10"/>
      <c r="AW145" s="10"/>
      <c r="AX145" s="10"/>
      <c r="AY145" s="10"/>
      <c r="AZ145" s="10"/>
      <c r="BA145" s="10"/>
      <c r="BB145" s="10"/>
      <c r="BC145" s="10"/>
      <c r="BD145" s="10"/>
    </row>
    <row r="146" spans="1:56" ht="15" customHeight="1" x14ac:dyDescent="0.25">
      <c r="A146" s="1"/>
      <c r="B146" s="97" t="s">
        <v>75</v>
      </c>
      <c r="C146" s="88"/>
      <c r="D146" s="88"/>
      <c r="E146" s="88"/>
      <c r="F146" s="88"/>
      <c r="G146" s="88"/>
      <c r="H146" s="88"/>
      <c r="I146" s="88"/>
      <c r="J146" s="88"/>
      <c r="K146" s="88"/>
      <c r="L146" s="88"/>
      <c r="M146" s="88"/>
      <c r="N146" s="88"/>
      <c r="O146" s="88"/>
      <c r="P146" s="10"/>
      <c r="Q146" s="92"/>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1"/>
      <c r="AQ146" s="10"/>
      <c r="AR146" s="10"/>
      <c r="AS146" s="10"/>
      <c r="AT146" s="10"/>
      <c r="AU146" s="10"/>
      <c r="AV146" s="10"/>
      <c r="AW146" s="10"/>
      <c r="AX146" s="10"/>
      <c r="AY146" s="10"/>
      <c r="AZ146" s="10"/>
      <c r="BA146" s="10"/>
      <c r="BB146" s="10"/>
      <c r="BC146" s="10"/>
      <c r="BD146" s="10"/>
    </row>
    <row r="147" spans="1:56" ht="15" customHeight="1" x14ac:dyDescent="0.25">
      <c r="A147" s="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row>
    <row r="148" spans="1:56" ht="15" customHeight="1" x14ac:dyDescent="0.25">
      <c r="A148" s="1">
        <v>15</v>
      </c>
      <c r="B148" s="178" t="s">
        <v>76</v>
      </c>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8"/>
      <c r="AK148" s="178"/>
      <c r="AL148" s="178"/>
      <c r="AM148" s="178"/>
      <c r="AN148" s="178"/>
      <c r="AO148" s="178"/>
      <c r="AP148" s="178"/>
      <c r="AQ148" s="10"/>
      <c r="AR148" s="10"/>
      <c r="AS148" s="10"/>
      <c r="AT148" s="10"/>
      <c r="AU148" s="10"/>
      <c r="AV148" s="10"/>
      <c r="AW148" s="10"/>
      <c r="AX148" s="10"/>
      <c r="AY148" s="10"/>
      <c r="AZ148" s="10"/>
      <c r="BA148" s="10"/>
      <c r="BB148" s="10"/>
      <c r="BC148" s="10"/>
      <c r="BD148" s="10"/>
    </row>
    <row r="149" spans="1:56" ht="15" customHeight="1" x14ac:dyDescent="0.25">
      <c r="A149" s="1"/>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c r="AK149" s="178"/>
      <c r="AL149" s="178"/>
      <c r="AM149" s="178"/>
      <c r="AN149" s="178"/>
      <c r="AO149" s="178"/>
      <c r="AP149" s="178"/>
      <c r="AQ149" s="10"/>
      <c r="AR149" s="10"/>
      <c r="AS149" s="10"/>
      <c r="AT149" s="10"/>
      <c r="AU149" s="10"/>
      <c r="AV149" s="10"/>
      <c r="AW149" s="10"/>
      <c r="AX149" s="10"/>
      <c r="AY149" s="10"/>
      <c r="AZ149" s="10"/>
      <c r="BA149" s="10"/>
      <c r="BB149" s="10"/>
      <c r="BC149" s="10"/>
      <c r="BD149" s="10"/>
    </row>
    <row r="150" spans="1:56" ht="2.25" customHeight="1" x14ac:dyDescent="0.25">
      <c r="A150" s="34"/>
      <c r="B150" s="18"/>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row>
    <row r="151" spans="1:56" ht="15" customHeight="1" x14ac:dyDescent="0.25">
      <c r="A151" s="1"/>
      <c r="B151" s="10"/>
      <c r="C151" s="97" t="s">
        <v>77</v>
      </c>
      <c r="D151" s="88"/>
      <c r="E151" s="88"/>
      <c r="F151" s="88"/>
      <c r="G151" s="88"/>
      <c r="H151" s="10"/>
      <c r="I151" s="61"/>
      <c r="J151" s="61"/>
      <c r="K151" s="61"/>
      <c r="L151" s="65"/>
      <c r="M151" s="61"/>
      <c r="N151" s="61"/>
      <c r="O151" s="61"/>
      <c r="P151" s="65"/>
      <c r="Q151" s="61"/>
      <c r="R151" s="61"/>
      <c r="S151" s="61"/>
      <c r="T151" s="65"/>
      <c r="U151" s="61"/>
      <c r="V151" s="61"/>
      <c r="W151" s="61"/>
      <c r="X151" s="65"/>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row>
    <row r="152" spans="1:56" ht="2.25" customHeight="1" x14ac:dyDescent="0.25">
      <c r="A152" s="34"/>
      <c r="B152" s="18"/>
      <c r="C152" s="10"/>
      <c r="D152" s="10"/>
      <c r="E152" s="10"/>
      <c r="F152" s="10"/>
      <c r="G152" s="10"/>
      <c r="H152" s="10"/>
      <c r="I152" s="15"/>
      <c r="J152" s="15"/>
      <c r="K152" s="15"/>
      <c r="L152" s="15"/>
      <c r="M152" s="15"/>
      <c r="N152" s="15"/>
      <c r="O152" s="15"/>
      <c r="P152" s="15"/>
      <c r="Q152" s="15"/>
      <c r="R152" s="15"/>
      <c r="S152" s="15"/>
      <c r="T152" s="15"/>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row>
    <row r="153" spans="1:56" ht="15" customHeight="1" x14ac:dyDescent="0.25">
      <c r="A153" s="1"/>
      <c r="B153" s="10"/>
      <c r="C153" s="97" t="s">
        <v>78</v>
      </c>
      <c r="D153" s="88"/>
      <c r="E153" s="88"/>
      <c r="F153" s="88"/>
      <c r="G153" s="88"/>
      <c r="H153" s="10"/>
      <c r="I153" s="61"/>
      <c r="J153" s="61"/>
      <c r="K153" s="61"/>
      <c r="L153" s="65"/>
      <c r="M153" s="61"/>
      <c r="N153" s="61"/>
      <c r="O153" s="61"/>
      <c r="P153" s="65"/>
      <c r="Q153" s="15"/>
      <c r="R153" s="15"/>
      <c r="S153" s="15"/>
      <c r="T153" s="15"/>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row>
    <row r="154" spans="1:56" ht="15" customHeight="1" x14ac:dyDescent="0.25">
      <c r="A154" s="1"/>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row>
    <row r="155" spans="1:56" ht="15" customHeight="1" x14ac:dyDescent="0.25">
      <c r="A155" s="1">
        <v>16</v>
      </c>
      <c r="B155" s="130" t="s">
        <v>79</v>
      </c>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39"/>
      <c r="AR155" s="39"/>
      <c r="AS155" s="39"/>
      <c r="AT155" s="39"/>
      <c r="AU155" s="39"/>
      <c r="AV155" s="39"/>
      <c r="AW155" s="39"/>
      <c r="AX155" s="39"/>
      <c r="AY155" s="39"/>
      <c r="AZ155" s="39"/>
      <c r="BA155" s="39"/>
      <c r="BB155" s="39"/>
      <c r="BC155" s="39"/>
      <c r="BD155" s="39"/>
    </row>
    <row r="156" spans="1:56" ht="2.25" customHeight="1" x14ac:dyDescent="0.25">
      <c r="A156" s="1"/>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39"/>
      <c r="AR156" s="39"/>
      <c r="AS156" s="39"/>
      <c r="AT156" s="39"/>
      <c r="AU156" s="39"/>
      <c r="AV156" s="39"/>
      <c r="AW156" s="39"/>
      <c r="AX156" s="39"/>
      <c r="AY156" s="39"/>
      <c r="AZ156" s="39"/>
      <c r="BA156" s="39"/>
      <c r="BB156" s="39"/>
      <c r="BC156" s="39"/>
      <c r="BD156" s="39"/>
    </row>
    <row r="157" spans="1:56" ht="15" customHeight="1" x14ac:dyDescent="0.25">
      <c r="A157" s="1"/>
      <c r="B157" s="66"/>
      <c r="C157" s="67"/>
      <c r="D157" s="67"/>
      <c r="E157" s="67"/>
      <c r="F157" s="68"/>
      <c r="G157" s="67"/>
      <c r="H157" s="67"/>
      <c r="I157" s="67"/>
      <c r="J157" s="68"/>
      <c r="K157" s="67"/>
      <c r="L157" s="67"/>
      <c r="M157" s="67"/>
      <c r="N157" s="20"/>
      <c r="O157" s="20"/>
      <c r="P157" s="10"/>
      <c r="Q157" s="10"/>
      <c r="R157" s="10"/>
      <c r="S157" s="10"/>
      <c r="T157" s="10"/>
      <c r="U157" s="10"/>
      <c r="V157" s="10"/>
      <c r="W157" s="10"/>
      <c r="X157" s="10"/>
      <c r="Y157" s="10"/>
      <c r="Z157" s="10"/>
      <c r="AA157" s="10"/>
      <c r="AB157" s="10"/>
      <c r="AC157" s="39"/>
      <c r="AD157" s="39"/>
      <c r="AE157" s="39"/>
      <c r="AF157" s="39"/>
      <c r="AG157" s="39"/>
      <c r="AH157" s="39"/>
      <c r="AI157" s="39"/>
      <c r="AJ157" s="39"/>
      <c r="AK157" s="39"/>
      <c r="AL157" s="39"/>
      <c r="AM157" s="39"/>
      <c r="AN157" s="39"/>
      <c r="AO157" s="39"/>
      <c r="AP157" s="39"/>
      <c r="AQ157" s="10"/>
      <c r="AR157" s="10"/>
      <c r="AS157" s="10"/>
      <c r="AT157" s="10"/>
      <c r="AU157" s="10"/>
      <c r="AV157" s="10"/>
      <c r="AW157" s="10"/>
      <c r="AX157" s="10"/>
      <c r="AY157" s="10"/>
      <c r="AZ157" s="10"/>
      <c r="BA157" s="10"/>
      <c r="BB157" s="10"/>
      <c r="BC157" s="10"/>
      <c r="BD157" s="10"/>
    </row>
    <row r="158" spans="1:56" ht="15" customHeight="1" x14ac:dyDescent="0.25">
      <c r="A158" s="1"/>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row>
    <row r="159" spans="1:56" ht="15" customHeight="1" x14ac:dyDescent="0.25">
      <c r="A159" s="34">
        <v>17</v>
      </c>
      <c r="B159" s="138" t="s">
        <v>80</v>
      </c>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c r="AN159" s="122"/>
      <c r="AO159" s="122"/>
      <c r="AP159" s="88"/>
      <c r="AQ159" s="10"/>
      <c r="AR159" s="10"/>
      <c r="AS159" s="10"/>
      <c r="AT159" s="10"/>
      <c r="AU159" s="10"/>
      <c r="AV159" s="10"/>
      <c r="AW159" s="10"/>
      <c r="AX159" s="10"/>
      <c r="AY159" s="10"/>
      <c r="AZ159" s="10"/>
      <c r="BA159" s="10"/>
      <c r="BB159" s="10"/>
      <c r="BC159" s="10"/>
      <c r="BD159" s="10"/>
    </row>
    <row r="160" spans="1:56" ht="15" customHeight="1" x14ac:dyDescent="0.25">
      <c r="A160" s="34"/>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c r="AN160" s="122"/>
      <c r="AO160" s="122"/>
      <c r="AP160" s="88"/>
      <c r="AQ160" s="10"/>
      <c r="AR160" s="10"/>
      <c r="AS160" s="10"/>
      <c r="AT160" s="10"/>
      <c r="AU160" s="10"/>
      <c r="AV160" s="10"/>
      <c r="AW160" s="10"/>
      <c r="AX160" s="10"/>
      <c r="AY160" s="10"/>
      <c r="AZ160" s="10"/>
      <c r="BA160" s="10"/>
      <c r="BB160" s="10"/>
      <c r="BC160" s="10"/>
      <c r="BD160" s="10"/>
    </row>
    <row r="161" spans="1:56" ht="2.25" customHeight="1" x14ac:dyDescent="0.25">
      <c r="A161" s="1"/>
      <c r="B161" s="18"/>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row>
    <row r="162" spans="1:56" ht="15" customHeight="1" x14ac:dyDescent="0.25">
      <c r="A162" s="1"/>
      <c r="B162" s="18"/>
      <c r="C162" s="20" t="s">
        <v>81</v>
      </c>
      <c r="D162" s="20"/>
      <c r="E162" s="20"/>
      <c r="F162" s="20"/>
      <c r="G162" s="20"/>
      <c r="H162" s="20"/>
      <c r="I162" s="20"/>
      <c r="J162" s="20"/>
      <c r="K162" s="20"/>
      <c r="L162" s="20"/>
      <c r="M162" s="20"/>
      <c r="N162" s="20"/>
      <c r="O162" s="20"/>
      <c r="P162" s="20"/>
      <c r="Q162" s="20"/>
      <c r="R162" s="20"/>
      <c r="S162" s="20"/>
      <c r="T162" s="20"/>
      <c r="U162" s="20"/>
      <c r="V162" s="20"/>
      <c r="W162" s="20"/>
      <c r="X162" s="20"/>
      <c r="Y162" s="20"/>
      <c r="Z162" s="10"/>
      <c r="AA162" s="10"/>
      <c r="AB162" s="10"/>
      <c r="AC162" s="41"/>
      <c r="AD162" s="202"/>
      <c r="AE162" s="203"/>
      <c r="AF162" s="203"/>
      <c r="AG162" s="203"/>
      <c r="AH162" s="203"/>
      <c r="AI162" s="203"/>
      <c r="AJ162" s="203"/>
      <c r="AK162" s="203"/>
      <c r="AL162" s="203"/>
      <c r="AM162" s="203"/>
      <c r="AN162" s="203"/>
      <c r="AO162" s="203"/>
      <c r="AP162" s="204"/>
      <c r="AQ162" s="10"/>
      <c r="AR162" s="10"/>
      <c r="AS162" s="10"/>
      <c r="AT162" s="10"/>
      <c r="AU162" s="10"/>
      <c r="AV162" s="10"/>
      <c r="AW162" s="10"/>
      <c r="AX162" s="10"/>
      <c r="AY162" s="10"/>
      <c r="AZ162" s="10"/>
      <c r="BA162" s="10"/>
      <c r="BB162" s="10"/>
      <c r="BC162" s="10"/>
      <c r="BD162" s="10"/>
    </row>
    <row r="163" spans="1:56" ht="15" customHeight="1" x14ac:dyDescent="0.25">
      <c r="A163" s="1"/>
      <c r="B163" s="22"/>
      <c r="C163" s="167" t="s">
        <v>82</v>
      </c>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c r="AA163" s="167"/>
      <c r="AB163" s="167"/>
      <c r="AC163" s="167"/>
      <c r="AD163" s="10"/>
      <c r="AE163" s="10"/>
      <c r="AF163" s="10"/>
      <c r="AG163" s="10"/>
      <c r="AH163" s="10"/>
      <c r="AI163" s="10"/>
      <c r="AJ163" s="10"/>
      <c r="AK163" s="10"/>
      <c r="AL163" s="10"/>
      <c r="AM163" s="10"/>
      <c r="AN163" s="10"/>
      <c r="AO163" s="10"/>
      <c r="AP163" s="10"/>
      <c r="AQ163" s="39"/>
      <c r="AR163" s="39"/>
      <c r="AS163" s="39"/>
      <c r="AT163" s="39"/>
      <c r="AU163" s="39"/>
      <c r="AV163" s="39"/>
      <c r="AW163" s="39"/>
      <c r="AX163" s="39"/>
      <c r="AY163" s="39"/>
      <c r="AZ163" s="39"/>
      <c r="BA163" s="39"/>
      <c r="BB163" s="39"/>
      <c r="BC163" s="39"/>
      <c r="BD163" s="39"/>
    </row>
    <row r="164" spans="1:56" ht="15" customHeight="1" x14ac:dyDescent="0.25">
      <c r="A164" s="1"/>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row>
    <row r="165" spans="1:56" ht="15" customHeight="1" x14ac:dyDescent="0.25">
      <c r="A165" s="1"/>
      <c r="B165" s="173" t="s">
        <v>83</v>
      </c>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c r="AM165" s="173"/>
      <c r="AN165" s="173"/>
      <c r="AO165" s="173"/>
      <c r="AP165" s="174"/>
      <c r="AQ165" s="10"/>
      <c r="AR165" s="10"/>
      <c r="AS165" s="10"/>
      <c r="AT165" s="10"/>
      <c r="AU165" s="10"/>
      <c r="AV165" s="10"/>
      <c r="AW165" s="10"/>
      <c r="AX165" s="10"/>
      <c r="AY165" s="10"/>
      <c r="AZ165" s="10"/>
      <c r="BA165" s="10"/>
      <c r="BB165" s="10"/>
      <c r="BC165" s="10"/>
      <c r="BD165" s="10"/>
    </row>
    <row r="166" spans="1:56" ht="15" customHeight="1" x14ac:dyDescent="0.25">
      <c r="A166" s="1"/>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row>
    <row r="167" spans="1:56" ht="15" customHeight="1" x14ac:dyDescent="0.25">
      <c r="A167" s="34">
        <v>18</v>
      </c>
      <c r="B167" s="103" t="s">
        <v>84</v>
      </c>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
      <c r="AR167" s="10"/>
      <c r="AS167" s="10"/>
      <c r="AT167" s="10"/>
      <c r="AU167" s="10"/>
      <c r="AV167" s="10"/>
      <c r="AW167" s="10"/>
      <c r="AX167" s="10"/>
      <c r="AY167" s="10"/>
      <c r="AZ167" s="10"/>
      <c r="BA167" s="10"/>
      <c r="BB167" s="10"/>
      <c r="BC167" s="10"/>
      <c r="BD167" s="10"/>
    </row>
    <row r="168" spans="1:56" ht="15" hidden="1" customHeight="1" x14ac:dyDescent="0.25">
      <c r="A168" s="1"/>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row>
    <row r="169" spans="1:56" ht="15" customHeight="1" x14ac:dyDescent="0.25">
      <c r="A169" s="1"/>
      <c r="B169" s="10"/>
      <c r="C169" s="88" t="s">
        <v>40</v>
      </c>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10"/>
      <c r="AR169" s="10"/>
      <c r="AS169" s="10"/>
      <c r="AT169" s="10"/>
      <c r="AU169" s="10"/>
      <c r="AV169" s="10"/>
      <c r="AW169" s="10"/>
      <c r="AX169" s="10"/>
      <c r="AY169" s="10"/>
      <c r="AZ169" s="10"/>
      <c r="BA169" s="10"/>
      <c r="BB169" s="10"/>
      <c r="BC169" s="10"/>
      <c r="BD169" s="10"/>
    </row>
    <row r="170" spans="1:56" ht="15" hidden="1" customHeight="1" x14ac:dyDescent="0.25">
      <c r="A170" s="1"/>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row>
    <row r="171" spans="1:56" ht="15" customHeight="1" x14ac:dyDescent="0.25">
      <c r="A171" s="1"/>
      <c r="B171" s="10"/>
      <c r="C171" s="88" t="s">
        <v>85</v>
      </c>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10"/>
      <c r="AR171" s="10"/>
      <c r="AS171" s="10"/>
      <c r="AT171" s="10"/>
      <c r="AU171" s="10"/>
      <c r="AV171" s="10"/>
      <c r="AW171" s="10"/>
      <c r="AX171" s="10"/>
      <c r="AY171" s="10"/>
      <c r="AZ171" s="10"/>
      <c r="BA171" s="10"/>
      <c r="BB171" s="10"/>
      <c r="BC171" s="10"/>
      <c r="BD171" s="10"/>
    </row>
    <row r="172" spans="1:56" ht="15" customHeight="1" x14ac:dyDescent="0.25">
      <c r="A172" s="1"/>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row>
    <row r="173" spans="1:56" ht="15" customHeight="1" x14ac:dyDescent="0.25">
      <c r="A173" s="34">
        <v>19</v>
      </c>
      <c r="B173" s="106" t="s">
        <v>86</v>
      </c>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10"/>
      <c r="AR173" s="10"/>
      <c r="AS173" s="10"/>
      <c r="AT173" s="10"/>
      <c r="AU173" s="10"/>
      <c r="AV173" s="10"/>
      <c r="AW173" s="10"/>
      <c r="AX173" s="10"/>
      <c r="AY173" s="10"/>
      <c r="AZ173" s="10"/>
      <c r="BA173" s="10"/>
      <c r="BB173" s="10"/>
      <c r="BC173" s="10"/>
      <c r="BD173" s="10"/>
    </row>
    <row r="174" spans="1:56" ht="2.25" customHeight="1" x14ac:dyDescent="0.25">
      <c r="A174" s="34"/>
      <c r="B174" s="18"/>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row>
    <row r="175" spans="1:56" ht="30" customHeight="1" x14ac:dyDescent="0.25">
      <c r="A175" s="1"/>
      <c r="B175" s="200" t="s">
        <v>87</v>
      </c>
      <c r="C175" s="201"/>
      <c r="D175" s="201"/>
      <c r="E175" s="201"/>
      <c r="F175" s="201"/>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c r="AC175" s="201"/>
      <c r="AD175" s="201"/>
      <c r="AE175" s="201"/>
      <c r="AF175" s="201"/>
      <c r="AG175" s="201"/>
      <c r="AH175" s="201"/>
      <c r="AI175" s="201"/>
      <c r="AJ175" s="201"/>
      <c r="AK175" s="201"/>
      <c r="AL175" s="201"/>
      <c r="AM175" s="201"/>
      <c r="AN175" s="201"/>
      <c r="AO175" s="201"/>
      <c r="AP175" s="201"/>
      <c r="AQ175" s="10"/>
      <c r="AR175" s="10"/>
      <c r="AS175" s="10"/>
      <c r="AT175" s="10"/>
      <c r="AU175" s="10"/>
      <c r="AV175" s="10"/>
      <c r="AW175" s="10"/>
      <c r="AX175" s="10"/>
      <c r="AY175" s="10"/>
      <c r="AZ175" s="10"/>
      <c r="BA175" s="10"/>
      <c r="BB175" s="10"/>
      <c r="BC175" s="10"/>
      <c r="BD175" s="10"/>
    </row>
    <row r="176" spans="1:56" ht="2.25" customHeight="1" x14ac:dyDescent="0.25">
      <c r="A176" s="1"/>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row>
    <row r="177" spans="1:56" ht="15" customHeight="1" x14ac:dyDescent="0.25">
      <c r="A177" s="1"/>
      <c r="B177" s="10"/>
      <c r="C177" s="88" t="s">
        <v>88</v>
      </c>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10"/>
      <c r="AR177" s="10"/>
      <c r="AS177" s="10"/>
      <c r="AT177" s="10"/>
      <c r="AU177" s="10"/>
      <c r="AV177" s="10"/>
      <c r="AW177" s="10"/>
      <c r="AX177" s="10"/>
      <c r="AY177" s="10"/>
      <c r="AZ177" s="10"/>
      <c r="BA177" s="10"/>
      <c r="BB177" s="10"/>
      <c r="BC177" s="10"/>
      <c r="BD177" s="10"/>
    </row>
    <row r="178" spans="1:56" ht="2.25" customHeight="1" x14ac:dyDescent="0.25">
      <c r="A178" s="1"/>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row>
    <row r="179" spans="1:56" ht="15" customHeight="1" x14ac:dyDescent="0.25">
      <c r="A179" s="1"/>
      <c r="B179" s="10"/>
      <c r="C179" s="88" t="s">
        <v>89</v>
      </c>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10"/>
      <c r="AR179" s="10"/>
      <c r="AS179" s="10"/>
      <c r="AT179" s="10"/>
      <c r="AU179" s="10"/>
      <c r="AV179" s="10"/>
      <c r="AW179" s="10"/>
      <c r="AX179" s="10"/>
      <c r="AY179" s="10"/>
      <c r="AZ179" s="10"/>
      <c r="BA179" s="10"/>
      <c r="BB179" s="10"/>
      <c r="BC179" s="10"/>
      <c r="BD179" s="10"/>
    </row>
    <row r="180" spans="1:56" ht="2.25" customHeight="1" x14ac:dyDescent="0.25">
      <c r="A180" s="1"/>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row>
    <row r="181" spans="1:56" ht="15" customHeight="1" x14ac:dyDescent="0.25">
      <c r="A181" s="1"/>
      <c r="B181" s="10"/>
      <c r="C181" s="88" t="s">
        <v>90</v>
      </c>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10"/>
      <c r="AR181" s="10"/>
      <c r="AS181" s="10"/>
      <c r="AT181" s="10"/>
      <c r="AU181" s="10"/>
      <c r="AV181" s="10"/>
      <c r="AW181" s="10"/>
      <c r="AX181" s="10"/>
      <c r="AY181" s="10"/>
      <c r="AZ181" s="10"/>
      <c r="BA181" s="10"/>
      <c r="BB181" s="10"/>
      <c r="BC181" s="10"/>
      <c r="BD181" s="10"/>
    </row>
    <row r="182" spans="1:56" ht="15" customHeight="1" x14ac:dyDescent="0.25">
      <c r="A182" s="1"/>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row>
    <row r="183" spans="1:56" ht="15" customHeight="1" x14ac:dyDescent="0.25">
      <c r="A183" s="1">
        <v>20</v>
      </c>
      <c r="B183" s="138" t="s">
        <v>91</v>
      </c>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88"/>
      <c r="AQ183" s="10"/>
      <c r="AR183" s="10"/>
      <c r="AS183" s="10"/>
      <c r="AT183" s="10"/>
      <c r="AU183" s="10"/>
      <c r="AV183" s="10"/>
      <c r="AW183" s="10"/>
      <c r="AX183" s="10"/>
      <c r="AY183" s="10"/>
      <c r="AZ183" s="10"/>
      <c r="BA183" s="10"/>
      <c r="BB183" s="10"/>
      <c r="BC183" s="10"/>
      <c r="BD183" s="10"/>
    </row>
    <row r="184" spans="1:56" ht="15" customHeight="1" x14ac:dyDescent="0.25">
      <c r="A184" s="1"/>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c r="AN184" s="122"/>
      <c r="AO184" s="122"/>
      <c r="AP184" s="88"/>
      <c r="AQ184" s="10"/>
      <c r="AR184" s="10"/>
      <c r="AS184" s="10"/>
      <c r="AT184" s="10"/>
      <c r="AU184" s="10"/>
      <c r="AV184" s="10"/>
      <c r="AW184" s="10"/>
      <c r="AX184" s="10"/>
      <c r="AY184" s="10"/>
      <c r="AZ184" s="10"/>
      <c r="BA184" s="10"/>
      <c r="BB184" s="10"/>
      <c r="BC184" s="10"/>
      <c r="BD184" s="10"/>
    </row>
    <row r="185" spans="1:56" ht="2.25" customHeight="1" x14ac:dyDescent="0.25">
      <c r="A185" s="1"/>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0"/>
      <c r="AQ185" s="10"/>
      <c r="AR185" s="10"/>
      <c r="AS185" s="10"/>
      <c r="AT185" s="10"/>
      <c r="AU185" s="10"/>
      <c r="AV185" s="10"/>
      <c r="AW185" s="10"/>
      <c r="AX185" s="10"/>
      <c r="AY185" s="10"/>
      <c r="AZ185" s="10"/>
      <c r="BA185" s="10"/>
      <c r="BB185" s="10"/>
      <c r="BC185" s="10"/>
      <c r="BD185" s="10"/>
    </row>
    <row r="186" spans="1:56" ht="15" customHeight="1" x14ac:dyDescent="0.25">
      <c r="A186" s="1"/>
      <c r="B186" s="10"/>
      <c r="C186" s="88" t="s">
        <v>92</v>
      </c>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10"/>
      <c r="AR186" s="10"/>
      <c r="AS186" s="10"/>
      <c r="AT186" s="10"/>
      <c r="AU186" s="10"/>
      <c r="AV186" s="10"/>
      <c r="AW186" s="10"/>
      <c r="AX186" s="10"/>
      <c r="AY186" s="10"/>
      <c r="AZ186" s="10"/>
      <c r="BA186" s="10"/>
      <c r="BB186" s="10"/>
      <c r="BC186" s="10"/>
      <c r="BD186" s="10"/>
    </row>
    <row r="187" spans="1:56" ht="2.25" customHeight="1" x14ac:dyDescent="0.25">
      <c r="A187" s="1"/>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row>
    <row r="188" spans="1:56" ht="15" customHeight="1" x14ac:dyDescent="0.25">
      <c r="A188" s="1"/>
      <c r="B188" s="10"/>
      <c r="C188" s="88" t="s">
        <v>93</v>
      </c>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10"/>
      <c r="AR188" s="10"/>
      <c r="AS188" s="10"/>
      <c r="AT188" s="10"/>
      <c r="AU188" s="10"/>
      <c r="AV188" s="10"/>
      <c r="AW188" s="10"/>
      <c r="AX188" s="10"/>
      <c r="AY188" s="10"/>
      <c r="AZ188" s="10"/>
      <c r="BA188" s="10"/>
      <c r="BB188" s="10"/>
      <c r="BC188" s="10"/>
      <c r="BD188" s="10"/>
    </row>
    <row r="189" spans="1:56" ht="15" customHeight="1" x14ac:dyDescent="0.25">
      <c r="A189" s="1"/>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row>
    <row r="190" spans="1:56" ht="15" customHeight="1" x14ac:dyDescent="0.25">
      <c r="A190" s="1">
        <v>21</v>
      </c>
      <c r="B190" s="138" t="s">
        <v>94</v>
      </c>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c r="AN190" s="122"/>
      <c r="AO190" s="122"/>
      <c r="AP190" s="122"/>
      <c r="AQ190" s="10"/>
      <c r="AR190" s="10"/>
      <c r="AS190" s="10"/>
      <c r="AT190" s="10"/>
      <c r="AU190" s="10"/>
      <c r="AV190" s="10"/>
      <c r="AW190" s="10"/>
      <c r="AX190" s="10"/>
      <c r="AY190" s="10"/>
      <c r="AZ190" s="10"/>
      <c r="BA190" s="10"/>
      <c r="BB190" s="10"/>
      <c r="BC190" s="10"/>
      <c r="BD190" s="10"/>
    </row>
    <row r="191" spans="1:56" ht="2.25" customHeight="1" x14ac:dyDescent="0.25">
      <c r="A191" s="1"/>
      <c r="B191" s="18"/>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row>
    <row r="192" spans="1:56" ht="15" customHeight="1" x14ac:dyDescent="0.25">
      <c r="A192" s="1"/>
      <c r="B192" s="97" t="s">
        <v>95</v>
      </c>
      <c r="C192" s="88"/>
      <c r="D192" s="88"/>
      <c r="E192" s="88"/>
      <c r="F192" s="88"/>
      <c r="G192" s="88"/>
      <c r="H192" s="88"/>
      <c r="I192" s="88"/>
      <c r="J192" s="88"/>
      <c r="K192" s="88"/>
      <c r="L192" s="88"/>
      <c r="M192" s="88"/>
      <c r="N192" s="88"/>
      <c r="O192" s="88"/>
      <c r="P192" s="10"/>
      <c r="Q192" s="139"/>
      <c r="R192" s="140"/>
      <c r="S192" s="140"/>
      <c r="T192" s="140"/>
      <c r="U192" s="140"/>
      <c r="V192" s="140"/>
      <c r="W192" s="140"/>
      <c r="X192" s="140"/>
      <c r="Y192" s="140"/>
      <c r="Z192" s="140"/>
      <c r="AA192" s="140"/>
      <c r="AB192" s="140"/>
      <c r="AC192" s="140"/>
      <c r="AD192" s="140"/>
      <c r="AE192" s="140"/>
      <c r="AF192" s="140"/>
      <c r="AG192" s="140"/>
      <c r="AH192" s="140"/>
      <c r="AI192" s="140"/>
      <c r="AJ192" s="140"/>
      <c r="AK192" s="140"/>
      <c r="AL192" s="140"/>
      <c r="AM192" s="140"/>
      <c r="AN192" s="140"/>
      <c r="AO192" s="140"/>
      <c r="AP192" s="141"/>
      <c r="AQ192" s="10"/>
      <c r="AR192" s="10"/>
      <c r="AS192" s="10"/>
      <c r="AT192" s="10"/>
      <c r="AU192" s="10"/>
      <c r="AV192" s="10"/>
      <c r="AW192" s="10"/>
      <c r="AX192" s="10"/>
      <c r="AY192" s="10"/>
      <c r="AZ192" s="10"/>
      <c r="BA192" s="10"/>
      <c r="BB192" s="10"/>
      <c r="BC192" s="10"/>
      <c r="BD192" s="10"/>
    </row>
    <row r="193" spans="1:56" ht="15" customHeight="1" x14ac:dyDescent="0.25">
      <c r="A193" s="1"/>
      <c r="B193" s="10"/>
      <c r="C193" s="12"/>
      <c r="D193" s="12"/>
      <c r="E193" s="12"/>
      <c r="F193" s="12"/>
      <c r="G193" s="12"/>
      <c r="H193" s="12"/>
      <c r="I193" s="12"/>
      <c r="J193" s="12"/>
      <c r="K193" s="12"/>
      <c r="L193" s="12"/>
      <c r="M193" s="12"/>
      <c r="N193" s="12"/>
      <c r="O193" s="10"/>
      <c r="P193" s="12"/>
      <c r="Q193" s="142"/>
      <c r="R193" s="143"/>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4"/>
      <c r="AQ193" s="10"/>
      <c r="AR193" s="10"/>
      <c r="AS193" s="10"/>
      <c r="AT193" s="10"/>
      <c r="AU193" s="10"/>
      <c r="AV193" s="10"/>
      <c r="AW193" s="10"/>
      <c r="AX193" s="10"/>
      <c r="AY193" s="10"/>
      <c r="AZ193" s="10"/>
      <c r="BA193" s="10"/>
      <c r="BB193" s="10"/>
      <c r="BC193" s="10"/>
      <c r="BD193" s="10"/>
    </row>
    <row r="194" spans="1:56" ht="2.25" customHeight="1" x14ac:dyDescent="0.25">
      <c r="A194" s="1"/>
      <c r="B194" s="10"/>
      <c r="C194" s="10"/>
      <c r="D194" s="10"/>
      <c r="E194" s="10"/>
      <c r="F194" s="10"/>
      <c r="G194" s="10"/>
      <c r="H194" s="10"/>
      <c r="I194" s="10"/>
      <c r="J194" s="10"/>
      <c r="K194" s="10"/>
      <c r="L194" s="10"/>
      <c r="M194" s="9"/>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row>
    <row r="195" spans="1:56" ht="15" customHeight="1" x14ac:dyDescent="0.25">
      <c r="A195" s="1"/>
      <c r="B195" s="95" t="s">
        <v>96</v>
      </c>
      <c r="C195" s="88"/>
      <c r="D195" s="88"/>
      <c r="E195" s="88"/>
      <c r="F195" s="88"/>
      <c r="G195" s="88"/>
      <c r="H195" s="88"/>
      <c r="I195" s="88"/>
      <c r="J195" s="88"/>
      <c r="K195" s="88"/>
      <c r="L195" s="88"/>
      <c r="M195" s="88"/>
      <c r="N195" s="88"/>
      <c r="O195" s="88"/>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row>
    <row r="196" spans="1:56" ht="2.25" customHeight="1" x14ac:dyDescent="0.25">
      <c r="A196" s="1"/>
      <c r="B196" s="10"/>
      <c r="C196" s="10"/>
      <c r="D196" s="10"/>
      <c r="E196" s="10"/>
      <c r="F196" s="10"/>
      <c r="G196" s="10"/>
      <c r="H196" s="10"/>
      <c r="I196" s="10"/>
      <c r="J196" s="10"/>
      <c r="K196" s="10"/>
      <c r="L196" s="10"/>
      <c r="M196" s="10"/>
      <c r="N196" s="9"/>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row>
    <row r="197" spans="1:56" ht="15" customHeight="1" x14ac:dyDescent="0.25">
      <c r="A197" s="1"/>
      <c r="B197" s="95" t="s">
        <v>47</v>
      </c>
      <c r="C197" s="88"/>
      <c r="D197" s="88"/>
      <c r="E197" s="88"/>
      <c r="F197" s="88"/>
      <c r="G197" s="88"/>
      <c r="H197" s="88"/>
      <c r="I197" s="88"/>
      <c r="J197" s="88"/>
      <c r="K197" s="88"/>
      <c r="L197" s="88"/>
      <c r="M197" s="88"/>
      <c r="N197" s="88"/>
      <c r="O197" s="88"/>
      <c r="P197" s="10"/>
      <c r="Q197" s="123"/>
      <c r="R197" s="124"/>
      <c r="S197" s="124"/>
      <c r="T197" s="124"/>
      <c r="U197" s="124"/>
      <c r="V197" s="124"/>
      <c r="W197" s="124"/>
      <c r="X197" s="124"/>
      <c r="Y197" s="124"/>
      <c r="Z197" s="124"/>
      <c r="AA197" s="124"/>
      <c r="AB197" s="124"/>
      <c r="AC197" s="124"/>
      <c r="AD197" s="124"/>
      <c r="AE197" s="124"/>
      <c r="AF197" s="124"/>
      <c r="AG197" s="124"/>
      <c r="AH197" s="124"/>
      <c r="AI197" s="124"/>
      <c r="AJ197" s="124"/>
      <c r="AK197" s="125"/>
      <c r="AL197" s="42"/>
      <c r="AM197" s="123"/>
      <c r="AN197" s="124"/>
      <c r="AO197" s="124"/>
      <c r="AP197" s="125"/>
      <c r="AQ197" s="10"/>
      <c r="AR197" s="10"/>
      <c r="AS197" s="10"/>
      <c r="AT197" s="10"/>
      <c r="AU197" s="10"/>
      <c r="AV197" s="10"/>
      <c r="AW197" s="10"/>
      <c r="AX197" s="10"/>
      <c r="AY197" s="10"/>
      <c r="AZ197" s="10"/>
      <c r="BA197" s="10"/>
      <c r="BB197" s="10"/>
      <c r="BC197" s="10"/>
      <c r="BD197" s="10"/>
    </row>
    <row r="198" spans="1:56" ht="2.25" customHeight="1" x14ac:dyDescent="0.25">
      <c r="A198" s="1"/>
      <c r="B198" s="10"/>
      <c r="C198" s="10"/>
      <c r="D198" s="10"/>
      <c r="E198" s="10"/>
      <c r="F198" s="10"/>
      <c r="G198" s="10"/>
      <c r="H198" s="10"/>
      <c r="I198" s="10"/>
      <c r="J198" s="10"/>
      <c r="K198" s="10"/>
      <c r="L198" s="10"/>
      <c r="M198" s="10"/>
      <c r="N198" s="9"/>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row>
    <row r="199" spans="1:56" ht="15" customHeight="1" x14ac:dyDescent="0.25">
      <c r="A199" s="1"/>
      <c r="B199" s="95" t="s">
        <v>48</v>
      </c>
      <c r="C199" s="88"/>
      <c r="D199" s="88"/>
      <c r="E199" s="88"/>
      <c r="F199" s="88"/>
      <c r="G199" s="88"/>
      <c r="H199" s="88"/>
      <c r="I199" s="88"/>
      <c r="J199" s="88"/>
      <c r="K199" s="88"/>
      <c r="L199" s="88"/>
      <c r="M199" s="88"/>
      <c r="N199" s="88"/>
      <c r="O199" s="88"/>
      <c r="P199" s="10"/>
      <c r="Q199" s="123"/>
      <c r="R199" s="124"/>
      <c r="S199" s="124"/>
      <c r="T199" s="125"/>
      <c r="U199" s="43"/>
      <c r="V199" s="126"/>
      <c r="W199" s="127"/>
      <c r="X199" s="127"/>
      <c r="Y199" s="127"/>
      <c r="Z199" s="127"/>
      <c r="AA199" s="127"/>
      <c r="AB199" s="127"/>
      <c r="AC199" s="127"/>
      <c r="AD199" s="127"/>
      <c r="AE199" s="127"/>
      <c r="AF199" s="127"/>
      <c r="AG199" s="127"/>
      <c r="AH199" s="127"/>
      <c r="AI199" s="127"/>
      <c r="AJ199" s="127"/>
      <c r="AK199" s="127"/>
      <c r="AL199" s="127"/>
      <c r="AM199" s="127"/>
      <c r="AN199" s="127"/>
      <c r="AO199" s="127"/>
      <c r="AP199" s="128"/>
      <c r="AQ199" s="10"/>
      <c r="AR199" s="10"/>
      <c r="AS199" s="10"/>
      <c r="AT199" s="10"/>
      <c r="AU199" s="10"/>
      <c r="AV199" s="10"/>
      <c r="AW199" s="10"/>
      <c r="AX199" s="10"/>
      <c r="AY199" s="10"/>
      <c r="AZ199" s="10"/>
      <c r="BA199" s="10"/>
      <c r="BB199" s="10"/>
      <c r="BC199" s="10"/>
      <c r="BD199" s="10"/>
    </row>
    <row r="200" spans="1:56" ht="2.25" customHeight="1" x14ac:dyDescent="0.25">
      <c r="A200" s="1"/>
      <c r="B200" s="10"/>
      <c r="C200" s="10"/>
      <c r="D200" s="10"/>
      <c r="E200" s="10"/>
      <c r="F200" s="10"/>
      <c r="G200" s="10"/>
      <c r="H200" s="10"/>
      <c r="I200" s="10"/>
      <c r="J200" s="10"/>
      <c r="K200" s="10"/>
      <c r="L200" s="10"/>
      <c r="M200" s="10"/>
      <c r="N200" s="9"/>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row>
    <row r="201" spans="1:56" ht="15" customHeight="1" x14ac:dyDescent="0.25">
      <c r="A201" s="1"/>
      <c r="B201" s="95" t="s">
        <v>97</v>
      </c>
      <c r="C201" s="88"/>
      <c r="D201" s="88"/>
      <c r="E201" s="88"/>
      <c r="F201" s="88"/>
      <c r="G201" s="88"/>
      <c r="H201" s="88"/>
      <c r="I201" s="88"/>
      <c r="J201" s="88"/>
      <c r="K201" s="88"/>
      <c r="L201" s="88"/>
      <c r="M201" s="88"/>
      <c r="N201" s="88"/>
      <c r="O201" s="88"/>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row>
    <row r="202" spans="1:56" ht="2.25" customHeight="1" x14ac:dyDescent="0.25">
      <c r="A202" s="1"/>
      <c r="B202" s="10"/>
      <c r="C202" s="10"/>
      <c r="D202" s="10"/>
      <c r="E202" s="10"/>
      <c r="F202" s="10"/>
      <c r="G202" s="10"/>
      <c r="H202" s="10"/>
      <c r="I202" s="10"/>
      <c r="J202" s="10"/>
      <c r="K202" s="10"/>
      <c r="L202" s="10"/>
      <c r="M202" s="10"/>
      <c r="N202" s="9"/>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row>
    <row r="203" spans="1:56" ht="15" customHeight="1" x14ac:dyDescent="0.25">
      <c r="A203" s="1"/>
      <c r="B203" s="95" t="s">
        <v>47</v>
      </c>
      <c r="C203" s="88"/>
      <c r="D203" s="88"/>
      <c r="E203" s="88"/>
      <c r="F203" s="88"/>
      <c r="G203" s="88"/>
      <c r="H203" s="88"/>
      <c r="I203" s="88"/>
      <c r="J203" s="88"/>
      <c r="K203" s="88"/>
      <c r="L203" s="88"/>
      <c r="M203" s="88"/>
      <c r="N203" s="88"/>
      <c r="O203" s="88"/>
      <c r="P203" s="10"/>
      <c r="Q203" s="123"/>
      <c r="R203" s="124"/>
      <c r="S203" s="124"/>
      <c r="T203" s="124"/>
      <c r="U203" s="124"/>
      <c r="V203" s="124"/>
      <c r="W203" s="124"/>
      <c r="X203" s="124"/>
      <c r="Y203" s="124"/>
      <c r="Z203" s="124"/>
      <c r="AA203" s="124"/>
      <c r="AB203" s="124"/>
      <c r="AC203" s="124"/>
      <c r="AD203" s="124"/>
      <c r="AE203" s="124"/>
      <c r="AF203" s="124"/>
      <c r="AG203" s="124"/>
      <c r="AH203" s="124"/>
      <c r="AI203" s="124"/>
      <c r="AJ203" s="124"/>
      <c r="AK203" s="125"/>
      <c r="AL203" s="42"/>
      <c r="AM203" s="123"/>
      <c r="AN203" s="124"/>
      <c r="AO203" s="124"/>
      <c r="AP203" s="125"/>
      <c r="AQ203" s="10"/>
      <c r="AR203" s="10"/>
      <c r="AS203" s="10"/>
      <c r="AT203" s="10"/>
      <c r="AU203" s="10"/>
      <c r="AV203" s="10"/>
      <c r="AW203" s="10"/>
      <c r="AX203" s="10"/>
      <c r="AY203" s="10"/>
      <c r="AZ203" s="10"/>
      <c r="BA203" s="10"/>
      <c r="BB203" s="10"/>
      <c r="BC203" s="10"/>
      <c r="BD203" s="10"/>
    </row>
    <row r="204" spans="1:56" ht="2.25" customHeight="1" x14ac:dyDescent="0.25">
      <c r="A204" s="1"/>
      <c r="B204" s="10"/>
      <c r="C204" s="10"/>
      <c r="D204" s="10"/>
      <c r="E204" s="10"/>
      <c r="F204" s="10"/>
      <c r="G204" s="10"/>
      <c r="H204" s="10"/>
      <c r="I204" s="10"/>
      <c r="J204" s="10"/>
      <c r="K204" s="10"/>
      <c r="L204" s="10"/>
      <c r="M204" s="10"/>
      <c r="N204" s="9"/>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row>
    <row r="205" spans="1:56" ht="15" customHeight="1" x14ac:dyDescent="0.25">
      <c r="A205" s="1"/>
      <c r="B205" s="95" t="s">
        <v>48</v>
      </c>
      <c r="C205" s="88"/>
      <c r="D205" s="88"/>
      <c r="E205" s="88"/>
      <c r="F205" s="88"/>
      <c r="G205" s="88"/>
      <c r="H205" s="88"/>
      <c r="I205" s="88"/>
      <c r="J205" s="88"/>
      <c r="K205" s="88"/>
      <c r="L205" s="88"/>
      <c r="M205" s="88"/>
      <c r="N205" s="88"/>
      <c r="O205" s="88"/>
      <c r="P205" s="10"/>
      <c r="Q205" s="123"/>
      <c r="R205" s="124"/>
      <c r="S205" s="124"/>
      <c r="T205" s="125"/>
      <c r="U205" s="43"/>
      <c r="V205" s="126"/>
      <c r="W205" s="127"/>
      <c r="X205" s="127"/>
      <c r="Y205" s="127"/>
      <c r="Z205" s="127"/>
      <c r="AA205" s="127"/>
      <c r="AB205" s="127"/>
      <c r="AC205" s="127"/>
      <c r="AD205" s="127"/>
      <c r="AE205" s="127"/>
      <c r="AF205" s="127"/>
      <c r="AG205" s="127"/>
      <c r="AH205" s="127"/>
      <c r="AI205" s="127"/>
      <c r="AJ205" s="127"/>
      <c r="AK205" s="127"/>
      <c r="AL205" s="127"/>
      <c r="AM205" s="127"/>
      <c r="AN205" s="127"/>
      <c r="AO205" s="127"/>
      <c r="AP205" s="128"/>
      <c r="AQ205" s="10"/>
      <c r="AR205" s="10"/>
      <c r="AS205" s="10"/>
      <c r="AT205" s="10"/>
      <c r="AU205" s="10"/>
      <c r="AV205" s="10"/>
      <c r="AW205" s="10"/>
      <c r="AX205" s="10"/>
      <c r="AY205" s="10"/>
      <c r="AZ205" s="10"/>
      <c r="BA205" s="10"/>
      <c r="BB205" s="10"/>
      <c r="BC205" s="10"/>
      <c r="BD205" s="10"/>
    </row>
    <row r="206" spans="1:56" ht="15" customHeight="1" x14ac:dyDescent="0.25">
      <c r="A206" s="1"/>
      <c r="B206" s="9"/>
      <c r="C206" s="10"/>
      <c r="D206" s="10"/>
      <c r="E206" s="10"/>
      <c r="F206" s="10"/>
      <c r="G206" s="10"/>
      <c r="H206" s="10"/>
      <c r="I206" s="10"/>
      <c r="J206" s="10"/>
      <c r="K206" s="10"/>
      <c r="L206" s="10"/>
      <c r="M206" s="10"/>
      <c r="N206" s="10"/>
      <c r="O206" s="10"/>
      <c r="P206" s="10"/>
      <c r="Q206" s="80"/>
      <c r="R206" s="80"/>
      <c r="S206" s="80"/>
      <c r="T206" s="80"/>
      <c r="U206" s="43"/>
      <c r="V206" s="81"/>
      <c r="W206" s="81"/>
      <c r="X206" s="81"/>
      <c r="Y206" s="81"/>
      <c r="Z206" s="81"/>
      <c r="AA206" s="81"/>
      <c r="AB206" s="81"/>
      <c r="AC206" s="81"/>
      <c r="AD206" s="81"/>
      <c r="AE206" s="81"/>
      <c r="AF206" s="81"/>
      <c r="AG206" s="81"/>
      <c r="AH206" s="81"/>
      <c r="AI206" s="81"/>
      <c r="AJ206" s="81"/>
      <c r="AK206" s="81"/>
      <c r="AL206" s="81"/>
      <c r="AM206" s="81"/>
      <c r="AN206" s="81"/>
      <c r="AO206" s="81"/>
      <c r="AP206" s="81"/>
      <c r="AQ206" s="10"/>
      <c r="AR206" s="10"/>
      <c r="AS206" s="10"/>
      <c r="AT206" s="10"/>
      <c r="AU206" s="10"/>
      <c r="AV206" s="10"/>
      <c r="AW206" s="10"/>
      <c r="AX206" s="10"/>
      <c r="AY206" s="10"/>
      <c r="AZ206" s="10"/>
      <c r="BA206" s="10"/>
      <c r="BB206" s="10"/>
      <c r="BC206" s="10"/>
      <c r="BD206" s="10"/>
    </row>
    <row r="207" spans="1:56" s="83" customFormat="1" ht="15" customHeight="1" x14ac:dyDescent="0.3">
      <c r="A207" s="82">
        <v>22</v>
      </c>
      <c r="B207" s="292" t="s">
        <v>98</v>
      </c>
      <c r="C207" s="292"/>
      <c r="D207" s="292"/>
      <c r="E207" s="292"/>
      <c r="F207" s="292"/>
      <c r="G207" s="292"/>
      <c r="H207" s="292"/>
      <c r="I207" s="292"/>
      <c r="J207" s="292"/>
      <c r="K207" s="292"/>
      <c r="L207" s="292"/>
      <c r="M207" s="292"/>
      <c r="N207" s="292"/>
      <c r="O207" s="292"/>
      <c r="P207" s="292"/>
      <c r="Q207" s="292"/>
      <c r="R207" s="292"/>
      <c r="S207" s="292"/>
      <c r="T207" s="292"/>
      <c r="U207" s="292"/>
      <c r="V207" s="292"/>
      <c r="W207" s="292"/>
      <c r="X207" s="292"/>
      <c r="Y207" s="292"/>
      <c r="Z207" s="292"/>
      <c r="AA207" s="292"/>
      <c r="AB207" s="292"/>
      <c r="AC207" s="292"/>
      <c r="AD207" s="292"/>
      <c r="AE207" s="292"/>
      <c r="AF207" s="292"/>
      <c r="AG207" s="292"/>
      <c r="AH207" s="292"/>
      <c r="AI207" s="292"/>
      <c r="AJ207" s="292"/>
      <c r="AK207" s="292"/>
      <c r="AL207" s="292"/>
      <c r="AM207" s="292"/>
      <c r="AN207" s="292"/>
      <c r="AO207" s="292"/>
      <c r="AP207" s="292"/>
    </row>
    <row r="208" spans="1:56" s="83" customFormat="1" ht="2.25" customHeight="1" x14ac:dyDescent="0.3">
      <c r="A208" s="82"/>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row>
    <row r="209" spans="1:56" s="83" customFormat="1" ht="15" customHeight="1" x14ac:dyDescent="0.3">
      <c r="A209" s="18"/>
      <c r="B209" s="150" t="s">
        <v>17</v>
      </c>
      <c r="C209" s="151"/>
      <c r="D209" s="206" t="s">
        <v>99</v>
      </c>
      <c r="E209" s="206"/>
      <c r="F209" s="206"/>
      <c r="G209" s="206"/>
      <c r="H209" s="206"/>
      <c r="I209" s="206"/>
      <c r="J209" s="206"/>
      <c r="K209" s="206"/>
      <c r="L209" s="206"/>
      <c r="M209" s="206"/>
      <c r="N209" s="206"/>
      <c r="O209" s="206"/>
      <c r="P209" s="206"/>
      <c r="Q209" s="206"/>
      <c r="R209" s="206"/>
      <c r="S209" s="206"/>
      <c r="T209" s="206"/>
      <c r="U209" s="207" t="s">
        <v>100</v>
      </c>
      <c r="V209" s="207"/>
      <c r="W209" s="207"/>
      <c r="X209" s="207"/>
      <c r="Y209" s="207"/>
      <c r="Z209" s="207"/>
      <c r="AA209" s="207"/>
      <c r="AB209" s="207"/>
      <c r="AC209" s="207"/>
      <c r="AD209" s="207"/>
      <c r="AE209" s="207"/>
      <c r="AF209" s="207"/>
      <c r="AG209" s="207"/>
      <c r="AH209" s="207"/>
      <c r="AI209" s="207"/>
      <c r="AJ209" s="207"/>
      <c r="AK209" s="207"/>
      <c r="AL209" s="207"/>
      <c r="AM209" s="207"/>
      <c r="AN209" s="207"/>
      <c r="AO209" s="207"/>
      <c r="AP209" s="207"/>
      <c r="AQ209" s="10"/>
      <c r="AR209" s="10"/>
      <c r="AS209" s="10"/>
      <c r="AT209" s="10"/>
      <c r="AU209" s="10"/>
      <c r="AV209" s="10"/>
      <c r="AW209" s="10"/>
      <c r="AX209" s="10"/>
      <c r="AY209" s="10"/>
      <c r="AZ209" s="10"/>
      <c r="BA209" s="10"/>
      <c r="BB209" s="10"/>
      <c r="BC209" s="10"/>
      <c r="BD209" s="10"/>
    </row>
    <row r="210" spans="1:56" s="83" customFormat="1" ht="15" customHeight="1" x14ac:dyDescent="0.3">
      <c r="A210" s="18"/>
      <c r="B210" s="207" t="s">
        <v>101</v>
      </c>
      <c r="C210" s="207"/>
      <c r="D210" s="207"/>
      <c r="E210" s="207"/>
      <c r="F210" s="207"/>
      <c r="G210" s="207"/>
      <c r="H210" s="207"/>
      <c r="I210" s="207"/>
      <c r="J210" s="207"/>
      <c r="K210" s="207"/>
      <c r="L210" s="207"/>
      <c r="M210" s="207"/>
      <c r="N210" s="207"/>
      <c r="O210" s="207"/>
      <c r="P210" s="207"/>
      <c r="Q210" s="207"/>
      <c r="R210" s="207"/>
      <c r="S210" s="207"/>
      <c r="T210" s="207"/>
      <c r="U210" s="207"/>
      <c r="V210" s="207"/>
      <c r="W210" s="207"/>
      <c r="X210" s="207"/>
      <c r="Y210" s="207"/>
      <c r="Z210" s="207"/>
      <c r="AA210" s="207"/>
      <c r="AB210" s="207"/>
      <c r="AC210" s="207"/>
      <c r="AD210" s="207"/>
      <c r="AE210" s="207"/>
      <c r="AF210" s="207"/>
      <c r="AG210" s="207"/>
      <c r="AH210" s="207"/>
      <c r="AI210" s="207"/>
      <c r="AJ210" s="207"/>
      <c r="AK210" s="207"/>
      <c r="AL210" s="207"/>
      <c r="AM210" s="207"/>
      <c r="AN210" s="207"/>
      <c r="AO210" s="207"/>
      <c r="AP210" s="207"/>
      <c r="AQ210" s="10"/>
      <c r="AR210" s="10"/>
      <c r="AS210" s="10"/>
      <c r="AT210" s="10"/>
      <c r="AU210" s="10"/>
      <c r="AV210" s="10"/>
      <c r="AW210" s="10"/>
      <c r="AX210" s="10"/>
      <c r="AY210" s="10"/>
      <c r="AZ210" s="10"/>
      <c r="BA210" s="10"/>
      <c r="BB210" s="10"/>
      <c r="BC210" s="10"/>
      <c r="BD210" s="10"/>
    </row>
    <row r="211" spans="1:56" s="83" customFormat="1" ht="2.25" customHeight="1" x14ac:dyDescent="0.3">
      <c r="A211" s="18"/>
      <c r="B211" s="76"/>
      <c r="C211" s="78"/>
      <c r="D211" s="79"/>
      <c r="E211" s="79"/>
      <c r="F211" s="79"/>
      <c r="G211" s="79"/>
      <c r="H211" s="79"/>
      <c r="I211" s="79"/>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10"/>
      <c r="AR211" s="10"/>
      <c r="AS211" s="10"/>
      <c r="AT211" s="10"/>
      <c r="AU211" s="10"/>
      <c r="AV211" s="10"/>
      <c r="AW211" s="10"/>
      <c r="AX211" s="10"/>
      <c r="AY211" s="10"/>
      <c r="AZ211" s="10"/>
      <c r="BA211" s="10"/>
      <c r="BB211" s="10"/>
      <c r="BC211" s="10"/>
      <c r="BD211" s="10"/>
    </row>
    <row r="212" spans="1:56" s="83" customFormat="1" ht="15" customHeight="1" x14ac:dyDescent="0.3">
      <c r="A212" s="18"/>
      <c r="C212" s="208" t="s">
        <v>102</v>
      </c>
      <c r="D212" s="208"/>
      <c r="E212" s="208"/>
      <c r="F212" s="208"/>
      <c r="G212" s="208"/>
      <c r="H212" s="208"/>
      <c r="I212" s="208"/>
      <c r="J212" s="208"/>
      <c r="K212" s="208"/>
      <c r="L212" s="208"/>
      <c r="M212" s="208"/>
      <c r="N212" s="208"/>
      <c r="O212" s="208"/>
      <c r="P212" s="208"/>
      <c r="Q212" s="208"/>
      <c r="R212" s="208"/>
      <c r="S212" s="208"/>
      <c r="T212" s="208"/>
      <c r="U212" s="208"/>
      <c r="V212" s="208"/>
      <c r="W212" s="208"/>
      <c r="X212" s="208"/>
      <c r="Y212" s="208"/>
      <c r="Z212" s="208"/>
      <c r="AA212" s="208"/>
      <c r="AB212" s="208"/>
      <c r="AC212" s="208"/>
      <c r="AD212" s="208"/>
      <c r="AE212" s="208"/>
      <c r="AF212" s="208"/>
      <c r="AG212" s="208"/>
      <c r="AH212" s="208"/>
      <c r="AI212" s="208"/>
      <c r="AJ212" s="208"/>
      <c r="AK212" s="208"/>
      <c r="AL212" s="208"/>
      <c r="AM212" s="208"/>
      <c r="AN212" s="208"/>
      <c r="AO212" s="208"/>
      <c r="AP212" s="208"/>
      <c r="AQ212" s="10"/>
      <c r="AR212" s="10"/>
      <c r="AS212" s="10"/>
      <c r="AT212" s="10"/>
      <c r="AU212" s="10"/>
      <c r="AV212" s="10"/>
      <c r="AW212" s="10"/>
      <c r="AX212" s="10"/>
      <c r="AY212" s="10"/>
      <c r="AZ212" s="10"/>
      <c r="BA212" s="10"/>
      <c r="BB212" s="10"/>
      <c r="BC212" s="10"/>
      <c r="BD212" s="10"/>
    </row>
    <row r="213" spans="1:56" s="83" customFormat="1" ht="2.25" customHeight="1" x14ac:dyDescent="0.3">
      <c r="A213" s="18"/>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10"/>
      <c r="AR213" s="10"/>
      <c r="AS213" s="10"/>
      <c r="AT213" s="10"/>
      <c r="AU213" s="10"/>
      <c r="AV213" s="10"/>
      <c r="AW213" s="10"/>
      <c r="AX213" s="10"/>
      <c r="AY213" s="10"/>
      <c r="AZ213" s="10"/>
      <c r="BA213" s="10"/>
      <c r="BB213" s="10"/>
      <c r="BC213" s="10"/>
      <c r="BD213" s="10"/>
    </row>
    <row r="214" spans="1:56" s="83" customFormat="1" ht="15" customHeight="1" x14ac:dyDescent="0.3">
      <c r="D214" s="209" t="s">
        <v>103</v>
      </c>
      <c r="E214" s="209"/>
      <c r="F214" s="209"/>
      <c r="G214" s="209"/>
      <c r="H214" s="209"/>
      <c r="I214" s="209"/>
      <c r="J214" s="209"/>
      <c r="K214" s="209"/>
      <c r="L214" s="209"/>
      <c r="M214" s="209"/>
      <c r="N214" s="209"/>
      <c r="O214" s="209"/>
      <c r="P214" s="209"/>
      <c r="Q214" s="209"/>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209"/>
      <c r="AM214" s="209"/>
      <c r="AN214" s="209"/>
      <c r="AO214" s="209"/>
      <c r="AP214" s="209"/>
    </row>
    <row r="215" spans="1:56" s="83" customFormat="1" ht="15" customHeight="1" x14ac:dyDescent="0.3">
      <c r="C215" s="85"/>
      <c r="D215" s="209"/>
      <c r="E215" s="209"/>
      <c r="F215" s="209"/>
      <c r="G215" s="209"/>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row>
    <row r="216" spans="1:56" s="83" customFormat="1" ht="15" customHeight="1" x14ac:dyDescent="0.3">
      <c r="C216" s="85"/>
      <c r="D216" s="209"/>
      <c r="E216" s="209"/>
      <c r="F216" s="209"/>
      <c r="G216" s="209"/>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c r="AN216" s="209"/>
      <c r="AO216" s="209"/>
      <c r="AP216" s="209"/>
    </row>
    <row r="217" spans="1:56" s="83" customFormat="1" ht="15" customHeight="1" x14ac:dyDescent="0.3">
      <c r="C217" s="85"/>
      <c r="D217" s="209"/>
      <c r="E217" s="209"/>
      <c r="F217" s="209"/>
      <c r="G217" s="209"/>
      <c r="H217" s="209"/>
      <c r="I217" s="209"/>
      <c r="J217" s="209"/>
      <c r="K217" s="209"/>
      <c r="L217" s="209"/>
      <c r="M217" s="209"/>
      <c r="N217" s="209"/>
      <c r="O217" s="209"/>
      <c r="P217" s="209"/>
      <c r="Q217" s="209"/>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c r="AM217" s="209"/>
      <c r="AN217" s="209"/>
      <c r="AO217" s="209"/>
      <c r="AP217" s="209"/>
    </row>
    <row r="218" spans="1:56" s="83" customFormat="1" ht="15" customHeight="1" x14ac:dyDescent="0.3">
      <c r="C218" s="85"/>
      <c r="D218" s="209"/>
      <c r="E218" s="209"/>
      <c r="F218" s="209"/>
      <c r="G218" s="209"/>
      <c r="H218" s="209"/>
      <c r="I218" s="209"/>
      <c r="J218" s="209"/>
      <c r="K218" s="209"/>
      <c r="L218" s="209"/>
      <c r="M218" s="209"/>
      <c r="N218" s="209"/>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c r="AM218" s="209"/>
      <c r="AN218" s="209"/>
      <c r="AO218" s="209"/>
      <c r="AP218" s="209"/>
    </row>
    <row r="219" spans="1:56" s="83" customFormat="1" ht="15" customHeight="1" x14ac:dyDescent="0.3">
      <c r="C219" s="85"/>
      <c r="D219" s="209"/>
      <c r="E219" s="209"/>
      <c r="F219" s="209"/>
      <c r="G219" s="209"/>
      <c r="H219" s="209"/>
      <c r="I219" s="209"/>
      <c r="J219" s="209"/>
      <c r="K219" s="209"/>
      <c r="L219" s="209"/>
      <c r="M219" s="209"/>
      <c r="N219" s="209"/>
      <c r="O219" s="209"/>
      <c r="P219" s="209"/>
      <c r="Q219" s="209"/>
      <c r="R219" s="209"/>
      <c r="S219" s="209"/>
      <c r="T219" s="209"/>
      <c r="U219" s="209"/>
      <c r="V219" s="209"/>
      <c r="W219" s="209"/>
      <c r="X219" s="209"/>
      <c r="Y219" s="209"/>
      <c r="Z219" s="209"/>
      <c r="AA219" s="209"/>
      <c r="AB219" s="209"/>
      <c r="AC219" s="209"/>
      <c r="AD219" s="209"/>
      <c r="AE219" s="209"/>
      <c r="AF219" s="209"/>
      <c r="AG219" s="209"/>
      <c r="AH219" s="209"/>
      <c r="AI219" s="209"/>
      <c r="AJ219" s="209"/>
      <c r="AK219" s="209"/>
      <c r="AL219" s="209"/>
      <c r="AM219" s="209"/>
      <c r="AN219" s="209"/>
      <c r="AO219" s="209"/>
      <c r="AP219" s="209"/>
    </row>
    <row r="220" spans="1:56" s="83" customFormat="1" ht="2.25" customHeight="1" x14ac:dyDescent="0.3">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row>
    <row r="221" spans="1:56" s="83" customFormat="1" ht="15" customHeight="1" x14ac:dyDescent="0.3">
      <c r="D221" s="209" t="s">
        <v>104</v>
      </c>
      <c r="E221" s="209"/>
      <c r="F221" s="209"/>
      <c r="G221" s="209"/>
      <c r="H221" s="209"/>
      <c r="I221" s="209"/>
      <c r="J221" s="209"/>
      <c r="K221" s="209"/>
      <c r="L221" s="209"/>
      <c r="M221" s="209"/>
      <c r="N221" s="209"/>
      <c r="O221" s="209"/>
      <c r="P221" s="209"/>
      <c r="Q221" s="209"/>
      <c r="R221" s="209"/>
      <c r="S221" s="209"/>
      <c r="T221" s="209"/>
      <c r="U221" s="209"/>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row>
    <row r="222" spans="1:56" s="83" customFormat="1" ht="15" customHeight="1" x14ac:dyDescent="0.3">
      <c r="C222" s="85"/>
      <c r="D222" s="209"/>
      <c r="E222" s="209"/>
      <c r="F222" s="209"/>
      <c r="G222" s="209"/>
      <c r="H222" s="209"/>
      <c r="I222" s="209"/>
      <c r="J222" s="209"/>
      <c r="K222" s="209"/>
      <c r="L222" s="209"/>
      <c r="M222" s="209"/>
      <c r="N222" s="209"/>
      <c r="O222" s="209"/>
      <c r="P222" s="209"/>
      <c r="Q222" s="209"/>
      <c r="R222" s="209"/>
      <c r="S222" s="209"/>
      <c r="T222" s="209"/>
      <c r="U222" s="209"/>
      <c r="V222" s="209"/>
      <c r="W222" s="209"/>
      <c r="X222" s="209"/>
      <c r="Y222" s="209"/>
      <c r="Z222" s="209"/>
      <c r="AA222" s="209"/>
      <c r="AB222" s="209"/>
      <c r="AC222" s="209"/>
      <c r="AD222" s="209"/>
      <c r="AE222" s="209"/>
      <c r="AF222" s="209"/>
      <c r="AG222" s="209"/>
      <c r="AH222" s="209"/>
      <c r="AI222" s="209"/>
      <c r="AJ222" s="209"/>
      <c r="AK222" s="209"/>
      <c r="AL222" s="209"/>
      <c r="AM222" s="209"/>
      <c r="AN222" s="209"/>
      <c r="AO222" s="209"/>
      <c r="AP222" s="209"/>
    </row>
    <row r="223" spans="1:56" s="83" customFormat="1" ht="15" customHeight="1" x14ac:dyDescent="0.3">
      <c r="C223" s="85"/>
      <c r="D223" s="209"/>
      <c r="E223" s="209"/>
      <c r="F223" s="209"/>
      <c r="G223" s="209"/>
      <c r="H223" s="209"/>
      <c r="I223" s="209"/>
      <c r="J223" s="209"/>
      <c r="K223" s="209"/>
      <c r="L223" s="209"/>
      <c r="M223" s="209"/>
      <c r="N223" s="209"/>
      <c r="O223" s="209"/>
      <c r="P223" s="209"/>
      <c r="Q223" s="209"/>
      <c r="R223" s="209"/>
      <c r="S223" s="209"/>
      <c r="T223" s="209"/>
      <c r="U223" s="209"/>
      <c r="V223" s="209"/>
      <c r="W223" s="209"/>
      <c r="X223" s="209"/>
      <c r="Y223" s="209"/>
      <c r="Z223" s="209"/>
      <c r="AA223" s="209"/>
      <c r="AB223" s="209"/>
      <c r="AC223" s="209"/>
      <c r="AD223" s="209"/>
      <c r="AE223" s="209"/>
      <c r="AF223" s="209"/>
      <c r="AG223" s="209"/>
      <c r="AH223" s="209"/>
      <c r="AI223" s="209"/>
      <c r="AJ223" s="209"/>
      <c r="AK223" s="209"/>
      <c r="AL223" s="209"/>
      <c r="AM223" s="209"/>
      <c r="AN223" s="209"/>
      <c r="AO223" s="209"/>
      <c r="AP223" s="209"/>
    </row>
    <row r="224" spans="1:56" s="83" customFormat="1" ht="2.25" customHeight="1" x14ac:dyDescent="0.3">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row>
    <row r="225" spans="1:56" s="83" customFormat="1" ht="15" customHeight="1" x14ac:dyDescent="0.3">
      <c r="A225" s="18"/>
      <c r="C225" s="208" t="s">
        <v>41</v>
      </c>
      <c r="D225" s="208"/>
      <c r="E225" s="208"/>
      <c r="F225" s="208"/>
      <c r="G225" s="208"/>
      <c r="H225" s="208"/>
      <c r="I225" s="208"/>
      <c r="J225" s="208"/>
      <c r="K225" s="208"/>
      <c r="L225" s="208"/>
      <c r="M225" s="208"/>
      <c r="N225" s="208"/>
      <c r="O225" s="208"/>
      <c r="P225" s="208"/>
      <c r="Q225" s="208"/>
      <c r="R225" s="208"/>
      <c r="S225" s="208"/>
      <c r="T225" s="208"/>
      <c r="U225" s="208"/>
      <c r="V225" s="208"/>
      <c r="W225" s="208"/>
      <c r="X225" s="208"/>
      <c r="Y225" s="208"/>
      <c r="Z225" s="208"/>
      <c r="AA225" s="208"/>
      <c r="AB225" s="208"/>
      <c r="AC225" s="208"/>
      <c r="AD225" s="208"/>
      <c r="AE225" s="208"/>
      <c r="AF225" s="208"/>
      <c r="AG225" s="208"/>
      <c r="AH225" s="208"/>
      <c r="AI225" s="208"/>
      <c r="AJ225" s="208"/>
      <c r="AK225" s="208"/>
      <c r="AL225" s="208"/>
      <c r="AM225" s="208"/>
      <c r="AN225" s="208"/>
      <c r="AO225" s="208"/>
      <c r="AP225" s="208"/>
      <c r="AQ225" s="10"/>
      <c r="AR225" s="10"/>
      <c r="AS225" s="10"/>
      <c r="AT225" s="10"/>
      <c r="AU225" s="10"/>
      <c r="AV225" s="10"/>
      <c r="AW225" s="10"/>
      <c r="AX225" s="10"/>
      <c r="AY225" s="10"/>
      <c r="AZ225" s="10"/>
      <c r="BA225" s="10"/>
      <c r="BB225" s="10"/>
      <c r="BC225" s="10"/>
      <c r="BD225" s="10"/>
    </row>
    <row r="226" spans="1:56" ht="15" customHeight="1" x14ac:dyDescent="0.25">
      <c r="A226" s="1"/>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row>
    <row r="227" spans="1:56" ht="15" customHeight="1" x14ac:dyDescent="0.25">
      <c r="A227" s="1"/>
      <c r="B227" s="173" t="s">
        <v>105</v>
      </c>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c r="AL227" s="173"/>
      <c r="AM227" s="173"/>
      <c r="AN227" s="173"/>
      <c r="AO227" s="173"/>
      <c r="AP227" s="174"/>
      <c r="AQ227" s="10"/>
      <c r="AR227" s="10"/>
      <c r="AS227" s="10"/>
      <c r="AT227" s="10"/>
      <c r="AU227" s="10"/>
      <c r="AV227" s="10"/>
      <c r="AW227" s="10"/>
      <c r="AX227" s="10"/>
      <c r="AY227" s="10"/>
      <c r="AZ227" s="10"/>
      <c r="BA227" s="10"/>
      <c r="BB227" s="10"/>
      <c r="BC227" s="10"/>
      <c r="BD227" s="10"/>
    </row>
    <row r="228" spans="1:56" ht="15" customHeight="1" x14ac:dyDescent="0.25">
      <c r="A228" s="1"/>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row>
    <row r="229" spans="1:56" ht="15" customHeight="1" x14ac:dyDescent="0.25">
      <c r="A229" s="1">
        <v>23</v>
      </c>
      <c r="B229" s="106" t="s">
        <v>106</v>
      </c>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10"/>
      <c r="AR229" s="10"/>
      <c r="AS229" s="10"/>
      <c r="AT229" s="10"/>
      <c r="AU229" s="10"/>
      <c r="AV229" s="10"/>
      <c r="AW229" s="10"/>
      <c r="AX229" s="10"/>
      <c r="AY229" s="10"/>
      <c r="AZ229" s="10"/>
      <c r="BA229" s="10"/>
      <c r="BB229" s="10"/>
      <c r="BC229" s="10"/>
      <c r="BD229" s="10"/>
    </row>
    <row r="230" spans="1:56" ht="2.25" customHeight="1" x14ac:dyDescent="0.25">
      <c r="A230" s="1"/>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row>
    <row r="231" spans="1:56" ht="15" customHeight="1" x14ac:dyDescent="0.25">
      <c r="A231" s="1"/>
      <c r="B231" s="129" t="s">
        <v>107</v>
      </c>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29"/>
      <c r="AN231" s="129"/>
      <c r="AO231" s="129"/>
      <c r="AP231" s="129"/>
      <c r="AQ231" s="10"/>
      <c r="AR231" s="10"/>
      <c r="AS231" s="10"/>
      <c r="AT231" s="10"/>
      <c r="AU231" s="10"/>
      <c r="AV231" s="10"/>
      <c r="AW231" s="10"/>
      <c r="AX231" s="10"/>
      <c r="AY231" s="10"/>
      <c r="AZ231" s="10"/>
      <c r="BA231" s="10"/>
      <c r="BB231" s="10"/>
      <c r="BC231" s="10"/>
      <c r="BD231" s="10"/>
    </row>
    <row r="232" spans="1:56" ht="2.25" customHeight="1" x14ac:dyDescent="0.25">
      <c r="A232" s="1"/>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row>
    <row r="233" spans="1:56" ht="15" customHeight="1" x14ac:dyDescent="0.25">
      <c r="A233" s="1"/>
      <c r="B233" s="10"/>
      <c r="C233" s="88" t="s">
        <v>108</v>
      </c>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10"/>
      <c r="AR233" s="10"/>
      <c r="AS233" s="10"/>
      <c r="AT233" s="10"/>
      <c r="AU233" s="10"/>
      <c r="AV233" s="10"/>
      <c r="AW233" s="10"/>
      <c r="AX233" s="10"/>
      <c r="AY233" s="10"/>
      <c r="AZ233" s="10"/>
      <c r="BA233" s="10"/>
      <c r="BB233" s="10"/>
      <c r="BC233" s="10"/>
      <c r="BD233" s="10"/>
    </row>
    <row r="234" spans="1:56" ht="2.25" customHeight="1" x14ac:dyDescent="0.25">
      <c r="A234" s="1"/>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row>
    <row r="235" spans="1:56" ht="15" customHeight="1" x14ac:dyDescent="0.25">
      <c r="A235" s="1"/>
      <c r="B235" s="10"/>
      <c r="C235" s="88" t="s">
        <v>109</v>
      </c>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10"/>
      <c r="AR235" s="10"/>
      <c r="AS235" s="10"/>
      <c r="AT235" s="10"/>
      <c r="AU235" s="10"/>
      <c r="AV235" s="10"/>
      <c r="AW235" s="10"/>
      <c r="AX235" s="10"/>
      <c r="AY235" s="10"/>
      <c r="AZ235" s="10"/>
      <c r="BA235" s="10"/>
      <c r="BB235" s="10"/>
      <c r="BC235" s="10"/>
      <c r="BD235" s="10"/>
    </row>
    <row r="236" spans="1:56" ht="15" customHeight="1" x14ac:dyDescent="0.25">
      <c r="A236" s="1"/>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row>
    <row r="237" spans="1:56" ht="15" customHeight="1" x14ac:dyDescent="0.25">
      <c r="A237" s="1">
        <v>24</v>
      </c>
      <c r="B237" s="130" t="s">
        <v>110</v>
      </c>
      <c r="C237" s="130"/>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0"/>
      <c r="AL237" s="130"/>
      <c r="AM237" s="130"/>
      <c r="AN237" s="130"/>
      <c r="AO237" s="130"/>
      <c r="AP237" s="130"/>
      <c r="AQ237" s="10"/>
      <c r="AR237" s="10"/>
      <c r="AS237" s="10"/>
      <c r="AT237" s="10"/>
      <c r="AU237" s="10"/>
      <c r="AV237" s="10"/>
      <c r="AW237" s="10"/>
      <c r="AX237" s="10"/>
      <c r="AY237" s="10"/>
      <c r="AZ237" s="10"/>
      <c r="BA237" s="10"/>
      <c r="BB237" s="10"/>
      <c r="BC237" s="10"/>
      <c r="BD237" s="10"/>
    </row>
    <row r="238" spans="1:56" ht="2.25" customHeight="1" x14ac:dyDescent="0.25">
      <c r="A238" s="1"/>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10"/>
      <c r="AR238" s="10"/>
      <c r="AS238" s="10"/>
      <c r="AT238" s="10"/>
      <c r="AU238" s="10"/>
      <c r="AV238" s="10"/>
      <c r="AW238" s="10"/>
      <c r="AX238" s="10"/>
      <c r="AY238" s="10"/>
      <c r="AZ238" s="10"/>
      <c r="BA238" s="10"/>
      <c r="BB238" s="10"/>
      <c r="BC238" s="10"/>
      <c r="BD238" s="10"/>
    </row>
    <row r="239" spans="1:56" ht="30" customHeight="1" x14ac:dyDescent="0.25">
      <c r="A239" s="1"/>
      <c r="B239" s="205" t="s">
        <v>111</v>
      </c>
      <c r="C239" s="176"/>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c r="AH239" s="176"/>
      <c r="AI239" s="176"/>
      <c r="AJ239" s="176"/>
      <c r="AK239" s="176"/>
      <c r="AL239" s="176"/>
      <c r="AM239" s="176"/>
      <c r="AN239" s="176"/>
      <c r="AO239" s="176"/>
      <c r="AP239" s="176"/>
      <c r="AQ239" s="10"/>
      <c r="AR239" s="10"/>
      <c r="AS239" s="10"/>
      <c r="AT239" s="10"/>
      <c r="AU239" s="10"/>
      <c r="AV239" s="10"/>
      <c r="AW239" s="10"/>
      <c r="AX239" s="10"/>
      <c r="AY239" s="10"/>
      <c r="AZ239" s="10"/>
      <c r="BA239" s="10"/>
      <c r="BB239" s="10"/>
      <c r="BC239" s="10"/>
      <c r="BD239" s="10"/>
    </row>
    <row r="240" spans="1:56" ht="2.25" customHeight="1" x14ac:dyDescent="0.25">
      <c r="A240" s="1"/>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row>
    <row r="241" spans="1:56" ht="15" customHeight="1" x14ac:dyDescent="0.25">
      <c r="A241" s="1"/>
      <c r="B241" s="10"/>
      <c r="C241" s="167" t="s">
        <v>112</v>
      </c>
      <c r="D241" s="167"/>
      <c r="E241" s="167"/>
      <c r="F241" s="167"/>
      <c r="G241" s="167"/>
      <c r="H241" s="167"/>
      <c r="I241" s="167"/>
      <c r="J241" s="167"/>
      <c r="K241" s="167"/>
      <c r="L241" s="167"/>
      <c r="M241" s="167"/>
      <c r="N241" s="167"/>
      <c r="O241" s="167"/>
      <c r="P241" s="167"/>
      <c r="Q241" s="167"/>
      <c r="R241" s="167"/>
      <c r="S241" s="167"/>
      <c r="T241" s="167"/>
      <c r="U241" s="167"/>
      <c r="V241" s="167"/>
      <c r="W241" s="167"/>
      <c r="X241" s="167"/>
      <c r="Y241" s="167"/>
      <c r="Z241" s="167"/>
      <c r="AA241" s="167"/>
      <c r="AB241" s="167"/>
      <c r="AC241" s="167"/>
      <c r="AD241" s="167"/>
      <c r="AE241" s="167"/>
      <c r="AF241" s="167"/>
      <c r="AG241" s="167"/>
      <c r="AH241" s="167"/>
      <c r="AI241" s="167"/>
      <c r="AJ241" s="167"/>
      <c r="AK241" s="167"/>
      <c r="AL241" s="167"/>
      <c r="AM241" s="167"/>
      <c r="AN241" s="167"/>
      <c r="AO241" s="167"/>
      <c r="AP241" s="167"/>
      <c r="AQ241" s="10"/>
      <c r="AR241" s="10"/>
      <c r="AS241" s="10"/>
      <c r="AT241" s="10"/>
      <c r="AU241" s="10"/>
      <c r="AV241" s="10"/>
      <c r="AW241" s="10"/>
      <c r="AX241" s="10"/>
      <c r="AY241" s="10"/>
      <c r="AZ241" s="10"/>
      <c r="BA241" s="10"/>
      <c r="BB241" s="10"/>
      <c r="BC241" s="10"/>
      <c r="BD241" s="10"/>
    </row>
    <row r="242" spans="1:56" ht="2.25" customHeight="1" x14ac:dyDescent="0.25">
      <c r="A242" s="1"/>
      <c r="B242" s="10"/>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10"/>
      <c r="AR242" s="10"/>
      <c r="AS242" s="10"/>
      <c r="AT242" s="10"/>
      <c r="AU242" s="10"/>
      <c r="AV242" s="10"/>
      <c r="AW242" s="10"/>
      <c r="AX242" s="10"/>
      <c r="AY242" s="10"/>
      <c r="AZ242" s="10"/>
      <c r="BA242" s="10"/>
      <c r="BB242" s="10"/>
      <c r="BC242" s="10"/>
      <c r="BD242" s="10"/>
    </row>
    <row r="243" spans="1:56" ht="15" customHeight="1" x14ac:dyDescent="0.25">
      <c r="A243" s="1"/>
      <c r="B243" s="10"/>
      <c r="C243" s="167" t="s">
        <v>113</v>
      </c>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c r="AE243" s="167"/>
      <c r="AF243" s="167"/>
      <c r="AG243" s="167"/>
      <c r="AH243" s="167"/>
      <c r="AI243" s="167"/>
      <c r="AJ243" s="167"/>
      <c r="AK243" s="167"/>
      <c r="AL243" s="167"/>
      <c r="AM243" s="167"/>
      <c r="AN243" s="167"/>
      <c r="AO243" s="167"/>
      <c r="AP243" s="167"/>
      <c r="AQ243" s="10"/>
      <c r="AR243" s="10"/>
      <c r="AS243" s="10"/>
      <c r="AT243" s="10"/>
      <c r="AU243" s="10"/>
      <c r="AV243" s="10"/>
      <c r="AW243" s="10"/>
      <c r="AX243" s="10"/>
      <c r="AY243" s="10"/>
      <c r="AZ243" s="10"/>
      <c r="BA243" s="10"/>
      <c r="BB243" s="10"/>
      <c r="BC243" s="10"/>
      <c r="BD243" s="10"/>
    </row>
    <row r="244" spans="1:56" ht="2.25" customHeight="1" x14ac:dyDescent="0.25">
      <c r="A244" s="1"/>
      <c r="B244" s="10"/>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10"/>
      <c r="AR244" s="10"/>
      <c r="AS244" s="10"/>
      <c r="AT244" s="10"/>
      <c r="AU244" s="10"/>
      <c r="AV244" s="10"/>
      <c r="AW244" s="10"/>
      <c r="AX244" s="10"/>
      <c r="AY244" s="10"/>
      <c r="AZ244" s="10"/>
      <c r="BA244" s="10"/>
      <c r="BB244" s="10"/>
      <c r="BC244" s="10"/>
      <c r="BD244" s="10"/>
    </row>
    <row r="245" spans="1:56" ht="15" customHeight="1" x14ac:dyDescent="0.25">
      <c r="A245" s="1"/>
      <c r="B245" s="10"/>
      <c r="C245" s="167" t="s">
        <v>114</v>
      </c>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c r="AA245" s="167"/>
      <c r="AB245" s="167"/>
      <c r="AC245" s="167"/>
      <c r="AD245" s="167"/>
      <c r="AE245" s="167"/>
      <c r="AF245" s="167"/>
      <c r="AG245" s="167"/>
      <c r="AH245" s="167"/>
      <c r="AI245" s="167"/>
      <c r="AJ245" s="167"/>
      <c r="AK245" s="167"/>
      <c r="AL245" s="167"/>
      <c r="AM245" s="167"/>
      <c r="AN245" s="167"/>
      <c r="AO245" s="167"/>
      <c r="AP245" s="167"/>
      <c r="AQ245" s="10"/>
      <c r="AR245" s="10"/>
      <c r="AS245" s="10"/>
      <c r="AT245" s="10"/>
      <c r="AU245" s="10"/>
      <c r="AV245" s="10"/>
      <c r="AW245" s="10"/>
      <c r="AX245" s="10"/>
      <c r="AY245" s="10"/>
      <c r="AZ245" s="10"/>
      <c r="BA245" s="10"/>
      <c r="BB245" s="10"/>
      <c r="BC245" s="10"/>
      <c r="BD245" s="10"/>
    </row>
    <row r="246" spans="1:56" ht="2.25" customHeight="1" x14ac:dyDescent="0.25">
      <c r="A246" s="1"/>
      <c r="B246" s="10"/>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10"/>
      <c r="AR246" s="10"/>
      <c r="AS246" s="10"/>
      <c r="AT246" s="10"/>
      <c r="AU246" s="10"/>
      <c r="AV246" s="10"/>
      <c r="AW246" s="10"/>
      <c r="AX246" s="10"/>
      <c r="AY246" s="10"/>
      <c r="AZ246" s="10"/>
      <c r="BA246" s="10"/>
      <c r="BB246" s="10"/>
      <c r="BC246" s="10"/>
      <c r="BD246" s="10"/>
    </row>
    <row r="247" spans="1:56" ht="15" customHeight="1" x14ac:dyDescent="0.25">
      <c r="A247" s="1"/>
      <c r="B247" s="10"/>
      <c r="C247" s="167" t="s">
        <v>115</v>
      </c>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0"/>
      <c r="AR247" s="10"/>
      <c r="AS247" s="10"/>
      <c r="AT247" s="10"/>
      <c r="AU247" s="10"/>
      <c r="AV247" s="10"/>
      <c r="AW247" s="10"/>
      <c r="AX247" s="10"/>
      <c r="AY247" s="10"/>
      <c r="AZ247" s="10"/>
      <c r="BA247" s="10"/>
      <c r="BB247" s="10"/>
      <c r="BC247" s="10"/>
      <c r="BD247" s="10"/>
    </row>
    <row r="248" spans="1:56" ht="2.25" customHeight="1" x14ac:dyDescent="0.25">
      <c r="A248" s="1"/>
      <c r="B248" s="10"/>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10"/>
      <c r="AR248" s="10"/>
      <c r="AS248" s="10"/>
      <c r="AT248" s="10"/>
      <c r="AU248" s="10"/>
      <c r="AV248" s="10"/>
      <c r="AW248" s="10"/>
      <c r="AX248" s="10"/>
      <c r="AY248" s="10"/>
      <c r="AZ248" s="10"/>
      <c r="BA248" s="10"/>
      <c r="BB248" s="10"/>
      <c r="BC248" s="10"/>
      <c r="BD248" s="10"/>
    </row>
    <row r="249" spans="1:56" ht="15" customHeight="1" x14ac:dyDescent="0.25">
      <c r="A249" s="1"/>
      <c r="B249" s="10"/>
      <c r="C249" s="167" t="s">
        <v>116</v>
      </c>
      <c r="D249" s="167"/>
      <c r="E249" s="167"/>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0"/>
      <c r="AR249" s="10"/>
      <c r="AS249" s="10"/>
      <c r="AT249" s="10"/>
      <c r="AU249" s="10"/>
      <c r="AV249" s="10"/>
      <c r="AW249" s="10"/>
      <c r="AX249" s="10"/>
      <c r="AY249" s="10"/>
      <c r="AZ249" s="10"/>
      <c r="BA249" s="10"/>
      <c r="BB249" s="10"/>
      <c r="BC249" s="10"/>
      <c r="BD249" s="10"/>
    </row>
    <row r="250" spans="1:56" ht="2.25" customHeight="1" x14ac:dyDescent="0.25">
      <c r="A250" s="1"/>
      <c r="B250" s="10"/>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10"/>
      <c r="AR250" s="10"/>
      <c r="AS250" s="10"/>
      <c r="AT250" s="10"/>
      <c r="AU250" s="10"/>
      <c r="AV250" s="10"/>
      <c r="AW250" s="10"/>
      <c r="AX250" s="10"/>
      <c r="AY250" s="10"/>
      <c r="AZ250" s="10"/>
      <c r="BA250" s="10"/>
      <c r="BB250" s="10"/>
      <c r="BC250" s="10"/>
      <c r="BD250" s="10"/>
    </row>
    <row r="251" spans="1:56" ht="15" customHeight="1" x14ac:dyDescent="0.25">
      <c r="A251" s="1"/>
      <c r="B251" s="10"/>
      <c r="C251" s="167" t="s">
        <v>117</v>
      </c>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0"/>
      <c r="AR251" s="10"/>
      <c r="AS251" s="10"/>
      <c r="AT251" s="10"/>
      <c r="AU251" s="10"/>
      <c r="AV251" s="10"/>
      <c r="AW251" s="10"/>
      <c r="AX251" s="10"/>
      <c r="AY251" s="10"/>
      <c r="AZ251" s="10"/>
      <c r="BA251" s="10"/>
      <c r="BB251" s="10"/>
      <c r="BC251" s="10"/>
      <c r="BD251" s="10"/>
    </row>
    <row r="252" spans="1:56" ht="2.25" customHeight="1" x14ac:dyDescent="0.25">
      <c r="A252" s="1"/>
      <c r="B252" s="10"/>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10"/>
      <c r="AR252" s="10"/>
      <c r="AS252" s="10"/>
      <c r="AT252" s="10"/>
      <c r="AU252" s="10"/>
      <c r="AV252" s="10"/>
      <c r="AW252" s="10"/>
      <c r="AX252" s="10"/>
      <c r="AY252" s="10"/>
      <c r="AZ252" s="10"/>
      <c r="BA252" s="10"/>
      <c r="BB252" s="10"/>
      <c r="BC252" s="10"/>
      <c r="BD252" s="10"/>
    </row>
    <row r="253" spans="1:56" ht="15" customHeight="1" x14ac:dyDescent="0.25">
      <c r="A253" s="1"/>
      <c r="B253" s="10"/>
      <c r="C253" s="167" t="s">
        <v>118</v>
      </c>
      <c r="D253" s="167"/>
      <c r="E253" s="167"/>
      <c r="F253" s="167"/>
      <c r="G253" s="167"/>
      <c r="H253" s="167"/>
      <c r="I253" s="126"/>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8"/>
      <c r="AH253" s="55"/>
      <c r="AI253" s="55"/>
      <c r="AJ253" s="55"/>
      <c r="AK253" s="55"/>
      <c r="AL253" s="55"/>
      <c r="AM253" s="55"/>
      <c r="AN253" s="55"/>
      <c r="AO253" s="55"/>
      <c r="AP253" s="55"/>
      <c r="AQ253" s="10"/>
      <c r="AR253" s="10"/>
      <c r="AS253" s="10"/>
      <c r="AT253" s="10"/>
      <c r="AU253" s="10"/>
      <c r="AV253" s="10"/>
      <c r="AW253" s="10"/>
      <c r="AX253" s="10"/>
      <c r="AY253" s="10"/>
      <c r="AZ253" s="10"/>
      <c r="BA253" s="10"/>
      <c r="BB253" s="10"/>
      <c r="BC253" s="10"/>
      <c r="BD253" s="10"/>
    </row>
    <row r="254" spans="1:56" ht="15" customHeight="1" x14ac:dyDescent="0.25">
      <c r="A254" s="1"/>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row>
    <row r="255" spans="1:56" ht="15" customHeight="1" x14ac:dyDescent="0.25">
      <c r="A255" s="1">
        <v>25</v>
      </c>
      <c r="B255" s="106" t="s">
        <v>119</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6"/>
      <c r="AL255" s="106"/>
      <c r="AM255" s="106"/>
      <c r="AN255" s="106"/>
      <c r="AO255" s="106"/>
      <c r="AP255" s="106"/>
      <c r="AQ255" s="10"/>
      <c r="AR255" s="10"/>
      <c r="AS255" s="10"/>
      <c r="AT255" s="10"/>
      <c r="AU255" s="10"/>
      <c r="AV255" s="10"/>
      <c r="AW255" s="10"/>
      <c r="AX255" s="10"/>
      <c r="AY255" s="10"/>
      <c r="AZ255" s="10"/>
      <c r="BA255" s="10"/>
      <c r="BB255" s="10"/>
      <c r="BC255" s="10"/>
      <c r="BD255" s="10"/>
    </row>
    <row r="256" spans="1:56" ht="2.25" customHeight="1" x14ac:dyDescent="0.25">
      <c r="A256" s="1"/>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row>
    <row r="257" spans="1:56" ht="15" customHeight="1" x14ac:dyDescent="0.25">
      <c r="A257" s="1"/>
      <c r="B257" s="210"/>
      <c r="C257" s="211"/>
      <c r="D257" s="211"/>
      <c r="E257" s="211"/>
      <c r="F257" s="211"/>
      <c r="G257" s="211"/>
      <c r="H257" s="211"/>
      <c r="I257" s="211"/>
      <c r="J257" s="211"/>
      <c r="K257" s="211"/>
      <c r="L257" s="211"/>
      <c r="M257" s="211"/>
      <c r="N257" s="211"/>
      <c r="O257" s="211"/>
      <c r="P257" s="211"/>
      <c r="Q257" s="211"/>
      <c r="R257" s="211"/>
      <c r="S257" s="211"/>
      <c r="T257" s="211"/>
      <c r="U257" s="211"/>
      <c r="V257" s="211"/>
      <c r="W257" s="211"/>
      <c r="X257" s="211"/>
      <c r="Y257" s="211"/>
      <c r="Z257" s="211"/>
      <c r="AA257" s="211"/>
      <c r="AB257" s="211"/>
      <c r="AC257" s="211"/>
      <c r="AD257" s="211"/>
      <c r="AE257" s="211"/>
      <c r="AF257" s="211"/>
      <c r="AG257" s="211"/>
      <c r="AH257" s="211"/>
      <c r="AI257" s="211"/>
      <c r="AJ257" s="211"/>
      <c r="AK257" s="211"/>
      <c r="AL257" s="211"/>
      <c r="AM257" s="211"/>
      <c r="AN257" s="211"/>
      <c r="AO257" s="211"/>
      <c r="AP257" s="212"/>
      <c r="AQ257" s="10"/>
      <c r="AR257" s="10"/>
      <c r="AS257" s="10"/>
      <c r="AT257" s="10"/>
      <c r="AU257" s="10"/>
      <c r="AV257" s="10"/>
      <c r="AW257" s="10"/>
      <c r="AX257" s="10"/>
      <c r="AY257" s="10"/>
      <c r="AZ257" s="10"/>
      <c r="BA257" s="10"/>
      <c r="BB257" s="10"/>
      <c r="BC257" s="10"/>
      <c r="BD257" s="10"/>
    </row>
    <row r="258" spans="1:56" ht="15" customHeight="1" x14ac:dyDescent="0.25">
      <c r="A258" s="1"/>
      <c r="B258" s="213"/>
      <c r="C258" s="214"/>
      <c r="D258" s="214"/>
      <c r="E258" s="214"/>
      <c r="F258" s="214"/>
      <c r="G258" s="214"/>
      <c r="H258" s="214"/>
      <c r="I258" s="214"/>
      <c r="J258" s="214"/>
      <c r="K258" s="214"/>
      <c r="L258" s="214"/>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5"/>
      <c r="AQ258" s="10"/>
      <c r="AR258" s="10"/>
      <c r="AS258" s="10"/>
      <c r="AT258" s="10"/>
      <c r="AU258" s="10"/>
      <c r="AV258" s="10"/>
      <c r="AW258" s="10"/>
      <c r="AX258" s="10"/>
      <c r="AY258" s="10"/>
      <c r="AZ258" s="10"/>
      <c r="BA258" s="10"/>
      <c r="BB258" s="10"/>
      <c r="BC258" s="10"/>
      <c r="BD258" s="10"/>
    </row>
    <row r="259" spans="1:56" ht="15" customHeight="1" x14ac:dyDescent="0.25">
      <c r="A259" s="1"/>
      <c r="B259" s="213"/>
      <c r="C259" s="214"/>
      <c r="D259" s="214"/>
      <c r="E259" s="214"/>
      <c r="F259" s="214"/>
      <c r="G259" s="214"/>
      <c r="H259" s="214"/>
      <c r="I259" s="214"/>
      <c r="J259" s="214"/>
      <c r="K259" s="214"/>
      <c r="L259" s="214"/>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5"/>
      <c r="AQ259" s="10"/>
      <c r="AR259" s="10"/>
      <c r="AS259" s="10"/>
      <c r="AT259" s="10"/>
      <c r="AU259" s="10"/>
      <c r="AV259" s="10"/>
      <c r="AW259" s="10"/>
      <c r="AX259" s="10"/>
      <c r="AY259" s="10"/>
      <c r="AZ259" s="10"/>
      <c r="BA259" s="10"/>
      <c r="BB259" s="10"/>
      <c r="BC259" s="10"/>
      <c r="BD259" s="10"/>
    </row>
    <row r="260" spans="1:56" ht="15" customHeight="1" x14ac:dyDescent="0.25">
      <c r="A260" s="1"/>
      <c r="B260" s="213"/>
      <c r="C260" s="214"/>
      <c r="D260" s="214"/>
      <c r="E260" s="214"/>
      <c r="F260" s="214"/>
      <c r="G260" s="214"/>
      <c r="H260" s="214"/>
      <c r="I260" s="214"/>
      <c r="J260" s="214"/>
      <c r="K260" s="214"/>
      <c r="L260" s="214"/>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5"/>
      <c r="AQ260" s="10"/>
      <c r="AR260" s="10"/>
      <c r="AS260" s="10"/>
      <c r="AT260" s="10"/>
      <c r="AU260" s="10"/>
      <c r="AV260" s="10"/>
      <c r="AW260" s="10"/>
      <c r="AX260" s="10"/>
      <c r="AY260" s="10"/>
      <c r="AZ260" s="10"/>
      <c r="BA260" s="10"/>
      <c r="BB260" s="10"/>
      <c r="BC260" s="10"/>
      <c r="BD260" s="10"/>
    </row>
    <row r="261" spans="1:56" ht="15" customHeight="1" x14ac:dyDescent="0.25">
      <c r="A261" s="1"/>
      <c r="B261" s="213"/>
      <c r="C261" s="214"/>
      <c r="D261" s="214"/>
      <c r="E261" s="214"/>
      <c r="F261" s="214"/>
      <c r="G261" s="214"/>
      <c r="H261" s="214"/>
      <c r="I261" s="214"/>
      <c r="J261" s="214"/>
      <c r="K261" s="214"/>
      <c r="L261" s="214"/>
      <c r="M261" s="214"/>
      <c r="N261" s="214"/>
      <c r="O261" s="214"/>
      <c r="P261" s="214"/>
      <c r="Q261" s="214"/>
      <c r="R261" s="214"/>
      <c r="S261" s="214"/>
      <c r="T261" s="214"/>
      <c r="U261" s="214"/>
      <c r="V261" s="214"/>
      <c r="W261" s="214"/>
      <c r="X261" s="214"/>
      <c r="Y261" s="214"/>
      <c r="Z261" s="214"/>
      <c r="AA261" s="214"/>
      <c r="AB261" s="214"/>
      <c r="AC261" s="214"/>
      <c r="AD261" s="214"/>
      <c r="AE261" s="214"/>
      <c r="AF261" s="214"/>
      <c r="AG261" s="214"/>
      <c r="AH261" s="214"/>
      <c r="AI261" s="214"/>
      <c r="AJ261" s="214"/>
      <c r="AK261" s="214"/>
      <c r="AL261" s="214"/>
      <c r="AM261" s="214"/>
      <c r="AN261" s="214"/>
      <c r="AO261" s="214"/>
      <c r="AP261" s="215"/>
      <c r="AQ261" s="10"/>
      <c r="AR261" s="10"/>
      <c r="AS261" s="10"/>
      <c r="AT261" s="10"/>
      <c r="AU261" s="10"/>
      <c r="AV261" s="10"/>
      <c r="AW261" s="10"/>
      <c r="AX261" s="10"/>
      <c r="AY261" s="10"/>
      <c r="AZ261" s="10"/>
      <c r="BA261" s="10"/>
      <c r="BB261" s="10"/>
      <c r="BC261" s="10"/>
      <c r="BD261" s="10"/>
    </row>
    <row r="262" spans="1:56" ht="15" customHeight="1" x14ac:dyDescent="0.25">
      <c r="A262" s="1"/>
      <c r="B262" s="213"/>
      <c r="C262" s="214"/>
      <c r="D262" s="214"/>
      <c r="E262" s="214"/>
      <c r="F262" s="214"/>
      <c r="G262" s="214"/>
      <c r="H262" s="214"/>
      <c r="I262" s="214"/>
      <c r="J262" s="214"/>
      <c r="K262" s="214"/>
      <c r="L262" s="214"/>
      <c r="M262" s="214"/>
      <c r="N262" s="214"/>
      <c r="O262" s="214"/>
      <c r="P262" s="214"/>
      <c r="Q262" s="214"/>
      <c r="R262" s="214"/>
      <c r="S262" s="214"/>
      <c r="T262" s="214"/>
      <c r="U262" s="214"/>
      <c r="V262" s="214"/>
      <c r="W262" s="214"/>
      <c r="X262" s="214"/>
      <c r="Y262" s="214"/>
      <c r="Z262" s="214"/>
      <c r="AA262" s="214"/>
      <c r="AB262" s="214"/>
      <c r="AC262" s="214"/>
      <c r="AD262" s="214"/>
      <c r="AE262" s="214"/>
      <c r="AF262" s="214"/>
      <c r="AG262" s="214"/>
      <c r="AH262" s="214"/>
      <c r="AI262" s="214"/>
      <c r="AJ262" s="214"/>
      <c r="AK262" s="214"/>
      <c r="AL262" s="214"/>
      <c r="AM262" s="214"/>
      <c r="AN262" s="214"/>
      <c r="AO262" s="214"/>
      <c r="AP262" s="215"/>
      <c r="AQ262" s="10"/>
      <c r="AR262" s="10"/>
      <c r="AS262" s="10"/>
      <c r="AT262" s="10"/>
      <c r="AU262" s="10"/>
      <c r="AV262" s="10"/>
      <c r="AW262" s="10"/>
      <c r="AX262" s="10"/>
      <c r="AY262" s="10"/>
      <c r="AZ262" s="10"/>
      <c r="BA262" s="10"/>
      <c r="BB262" s="10"/>
      <c r="BC262" s="10"/>
      <c r="BD262" s="10"/>
    </row>
    <row r="263" spans="1:56" ht="15" customHeight="1" x14ac:dyDescent="0.25">
      <c r="A263" s="1"/>
      <c r="B263" s="213"/>
      <c r="C263" s="214"/>
      <c r="D263" s="214"/>
      <c r="E263" s="214"/>
      <c r="F263" s="214"/>
      <c r="G263" s="214"/>
      <c r="H263" s="214"/>
      <c r="I263" s="214"/>
      <c r="J263" s="214"/>
      <c r="K263" s="214"/>
      <c r="L263" s="214"/>
      <c r="M263" s="214"/>
      <c r="N263" s="214"/>
      <c r="O263" s="214"/>
      <c r="P263" s="214"/>
      <c r="Q263" s="214"/>
      <c r="R263" s="214"/>
      <c r="S263" s="214"/>
      <c r="T263" s="214"/>
      <c r="U263" s="214"/>
      <c r="V263" s="214"/>
      <c r="W263" s="214"/>
      <c r="X263" s="214"/>
      <c r="Y263" s="214"/>
      <c r="Z263" s="214"/>
      <c r="AA263" s="214"/>
      <c r="AB263" s="214"/>
      <c r="AC263" s="214"/>
      <c r="AD263" s="214"/>
      <c r="AE263" s="214"/>
      <c r="AF263" s="214"/>
      <c r="AG263" s="214"/>
      <c r="AH263" s="214"/>
      <c r="AI263" s="214"/>
      <c r="AJ263" s="214"/>
      <c r="AK263" s="214"/>
      <c r="AL263" s="214"/>
      <c r="AM263" s="214"/>
      <c r="AN263" s="214"/>
      <c r="AO263" s="214"/>
      <c r="AP263" s="215"/>
      <c r="AQ263" s="10"/>
      <c r="AR263" s="10"/>
      <c r="AS263" s="10"/>
      <c r="AT263" s="10"/>
      <c r="AU263" s="10"/>
      <c r="AV263" s="10"/>
      <c r="AW263" s="10"/>
      <c r="AX263" s="10"/>
      <c r="AY263" s="10"/>
      <c r="AZ263" s="10"/>
      <c r="BA263" s="10"/>
      <c r="BB263" s="10"/>
      <c r="BC263" s="10"/>
      <c r="BD263" s="10"/>
    </row>
    <row r="264" spans="1:56" ht="15" customHeight="1" x14ac:dyDescent="0.25">
      <c r="A264" s="1"/>
      <c r="B264" s="213"/>
      <c r="C264" s="214"/>
      <c r="D264" s="214"/>
      <c r="E264" s="214"/>
      <c r="F264" s="214"/>
      <c r="G264" s="214"/>
      <c r="H264" s="214"/>
      <c r="I264" s="214"/>
      <c r="J264" s="214"/>
      <c r="K264" s="214"/>
      <c r="L264" s="214"/>
      <c r="M264" s="214"/>
      <c r="N264" s="214"/>
      <c r="O264" s="214"/>
      <c r="P264" s="214"/>
      <c r="Q264" s="214"/>
      <c r="R264" s="214"/>
      <c r="S264" s="214"/>
      <c r="T264" s="214"/>
      <c r="U264" s="214"/>
      <c r="V264" s="214"/>
      <c r="W264" s="214"/>
      <c r="X264" s="214"/>
      <c r="Y264" s="214"/>
      <c r="Z264" s="214"/>
      <c r="AA264" s="214"/>
      <c r="AB264" s="214"/>
      <c r="AC264" s="214"/>
      <c r="AD264" s="214"/>
      <c r="AE264" s="214"/>
      <c r="AF264" s="214"/>
      <c r="AG264" s="214"/>
      <c r="AH264" s="214"/>
      <c r="AI264" s="214"/>
      <c r="AJ264" s="214"/>
      <c r="AK264" s="214"/>
      <c r="AL264" s="214"/>
      <c r="AM264" s="214"/>
      <c r="AN264" s="214"/>
      <c r="AO264" s="214"/>
      <c r="AP264" s="215"/>
      <c r="AQ264" s="10"/>
      <c r="AR264" s="10"/>
      <c r="AS264" s="10"/>
      <c r="AT264" s="10"/>
      <c r="AU264" s="10"/>
      <c r="AV264" s="10"/>
      <c r="AW264" s="10"/>
      <c r="AX264" s="10"/>
      <c r="AY264" s="10"/>
      <c r="AZ264" s="10"/>
      <c r="BA264" s="10"/>
      <c r="BB264" s="10"/>
      <c r="BC264" s="10"/>
      <c r="BD264" s="10"/>
    </row>
    <row r="265" spans="1:56" ht="15" customHeight="1" x14ac:dyDescent="0.25">
      <c r="A265" s="1"/>
      <c r="B265" s="213"/>
      <c r="C265" s="214"/>
      <c r="D265" s="214"/>
      <c r="E265" s="214"/>
      <c r="F265" s="214"/>
      <c r="G265" s="214"/>
      <c r="H265" s="214"/>
      <c r="I265" s="214"/>
      <c r="J265" s="214"/>
      <c r="K265" s="214"/>
      <c r="L265" s="214"/>
      <c r="M265" s="214"/>
      <c r="N265" s="214"/>
      <c r="O265" s="214"/>
      <c r="P265" s="214"/>
      <c r="Q265" s="214"/>
      <c r="R265" s="214"/>
      <c r="S265" s="214"/>
      <c r="T265" s="214"/>
      <c r="U265" s="214"/>
      <c r="V265" s="214"/>
      <c r="W265" s="214"/>
      <c r="X265" s="214"/>
      <c r="Y265" s="214"/>
      <c r="Z265" s="214"/>
      <c r="AA265" s="214"/>
      <c r="AB265" s="214"/>
      <c r="AC265" s="214"/>
      <c r="AD265" s="214"/>
      <c r="AE265" s="214"/>
      <c r="AF265" s="214"/>
      <c r="AG265" s="214"/>
      <c r="AH265" s="214"/>
      <c r="AI265" s="214"/>
      <c r="AJ265" s="214"/>
      <c r="AK265" s="214"/>
      <c r="AL265" s="214"/>
      <c r="AM265" s="214"/>
      <c r="AN265" s="214"/>
      <c r="AO265" s="214"/>
      <c r="AP265" s="215"/>
      <c r="AQ265" s="10"/>
      <c r="AR265" s="10"/>
      <c r="AS265" s="10"/>
      <c r="AT265" s="10"/>
      <c r="AU265" s="10"/>
      <c r="AV265" s="10"/>
      <c r="AW265" s="10"/>
      <c r="AX265" s="10"/>
      <c r="AY265" s="10"/>
      <c r="AZ265" s="10"/>
      <c r="BA265" s="10"/>
      <c r="BB265" s="10"/>
      <c r="BC265" s="10"/>
      <c r="BD265" s="10"/>
    </row>
    <row r="266" spans="1:56" ht="15" customHeight="1" x14ac:dyDescent="0.25">
      <c r="A266" s="1"/>
      <c r="B266" s="213"/>
      <c r="C266" s="214"/>
      <c r="D266" s="214"/>
      <c r="E266" s="214"/>
      <c r="F266" s="214"/>
      <c r="G266" s="214"/>
      <c r="H266" s="214"/>
      <c r="I266" s="214"/>
      <c r="J266" s="214"/>
      <c r="K266" s="214"/>
      <c r="L266" s="214"/>
      <c r="M266" s="214"/>
      <c r="N266" s="214"/>
      <c r="O266" s="214"/>
      <c r="P266" s="214"/>
      <c r="Q266" s="214"/>
      <c r="R266" s="214"/>
      <c r="S266" s="214"/>
      <c r="T266" s="214"/>
      <c r="U266" s="214"/>
      <c r="V266" s="214"/>
      <c r="W266" s="214"/>
      <c r="X266" s="214"/>
      <c r="Y266" s="214"/>
      <c r="Z266" s="214"/>
      <c r="AA266" s="214"/>
      <c r="AB266" s="214"/>
      <c r="AC266" s="214"/>
      <c r="AD266" s="214"/>
      <c r="AE266" s="214"/>
      <c r="AF266" s="214"/>
      <c r="AG266" s="214"/>
      <c r="AH266" s="214"/>
      <c r="AI266" s="214"/>
      <c r="AJ266" s="214"/>
      <c r="AK266" s="214"/>
      <c r="AL266" s="214"/>
      <c r="AM266" s="214"/>
      <c r="AN266" s="214"/>
      <c r="AO266" s="214"/>
      <c r="AP266" s="215"/>
      <c r="AQ266" s="10"/>
      <c r="AR266" s="10"/>
      <c r="AS266" s="10"/>
      <c r="AT266" s="10"/>
      <c r="AU266" s="10"/>
      <c r="AV266" s="10"/>
      <c r="AW266" s="10"/>
      <c r="AX266" s="10"/>
      <c r="AY266" s="10"/>
      <c r="AZ266" s="10"/>
      <c r="BA266" s="10"/>
      <c r="BB266" s="10"/>
      <c r="BC266" s="10"/>
      <c r="BD266" s="10"/>
    </row>
    <row r="267" spans="1:56" ht="15" customHeight="1" x14ac:dyDescent="0.25">
      <c r="A267" s="1"/>
      <c r="B267" s="213"/>
      <c r="C267" s="214"/>
      <c r="D267" s="214"/>
      <c r="E267" s="214"/>
      <c r="F267" s="214"/>
      <c r="G267" s="214"/>
      <c r="H267" s="214"/>
      <c r="I267" s="214"/>
      <c r="J267" s="214"/>
      <c r="K267" s="214"/>
      <c r="L267" s="214"/>
      <c r="M267" s="214"/>
      <c r="N267" s="214"/>
      <c r="O267" s="214"/>
      <c r="P267" s="214"/>
      <c r="Q267" s="214"/>
      <c r="R267" s="214"/>
      <c r="S267" s="214"/>
      <c r="T267" s="214"/>
      <c r="U267" s="214"/>
      <c r="V267" s="214"/>
      <c r="W267" s="214"/>
      <c r="X267" s="214"/>
      <c r="Y267" s="214"/>
      <c r="Z267" s="214"/>
      <c r="AA267" s="214"/>
      <c r="AB267" s="214"/>
      <c r="AC267" s="214"/>
      <c r="AD267" s="214"/>
      <c r="AE267" s="214"/>
      <c r="AF267" s="214"/>
      <c r="AG267" s="214"/>
      <c r="AH267" s="214"/>
      <c r="AI267" s="214"/>
      <c r="AJ267" s="214"/>
      <c r="AK267" s="214"/>
      <c r="AL267" s="214"/>
      <c r="AM267" s="214"/>
      <c r="AN267" s="214"/>
      <c r="AO267" s="214"/>
      <c r="AP267" s="215"/>
      <c r="AQ267" s="10"/>
      <c r="AR267" s="10"/>
      <c r="AS267" s="10"/>
      <c r="AT267" s="10"/>
      <c r="AU267" s="10"/>
      <c r="AV267" s="10"/>
      <c r="AW267" s="10"/>
      <c r="AX267" s="10"/>
      <c r="AY267" s="10"/>
      <c r="AZ267" s="10"/>
      <c r="BA267" s="10"/>
      <c r="BB267" s="10"/>
      <c r="BC267" s="10"/>
      <c r="BD267" s="10"/>
    </row>
    <row r="268" spans="1:56" ht="15" customHeight="1" x14ac:dyDescent="0.25">
      <c r="A268" s="1"/>
      <c r="B268" s="213"/>
      <c r="C268" s="214"/>
      <c r="D268" s="214"/>
      <c r="E268" s="214"/>
      <c r="F268" s="214"/>
      <c r="G268" s="214"/>
      <c r="H268" s="214"/>
      <c r="I268" s="214"/>
      <c r="J268" s="214"/>
      <c r="K268" s="214"/>
      <c r="L268" s="21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5"/>
      <c r="AQ268" s="10"/>
      <c r="AR268" s="10"/>
      <c r="AS268" s="10"/>
      <c r="AT268" s="10"/>
      <c r="AU268" s="10"/>
      <c r="AV268" s="10"/>
      <c r="AW268" s="10"/>
      <c r="AX268" s="10"/>
      <c r="AY268" s="10"/>
      <c r="AZ268" s="10"/>
      <c r="BA268" s="10"/>
      <c r="BB268" s="10"/>
      <c r="BC268" s="10"/>
      <c r="BD268" s="10"/>
    </row>
    <row r="269" spans="1:56" ht="15" customHeight="1" x14ac:dyDescent="0.25">
      <c r="A269" s="1"/>
      <c r="B269" s="213"/>
      <c r="C269" s="214"/>
      <c r="D269" s="214"/>
      <c r="E269" s="214"/>
      <c r="F269" s="214"/>
      <c r="G269" s="214"/>
      <c r="H269" s="214"/>
      <c r="I269" s="214"/>
      <c r="J269" s="214"/>
      <c r="K269" s="214"/>
      <c r="L269" s="214"/>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5"/>
      <c r="AQ269" s="10"/>
      <c r="AR269" s="10"/>
      <c r="AS269" s="10"/>
      <c r="AT269" s="10"/>
      <c r="AU269" s="10"/>
      <c r="AV269" s="10"/>
      <c r="AW269" s="10"/>
      <c r="AX269" s="10"/>
      <c r="AY269" s="10"/>
      <c r="AZ269" s="10"/>
      <c r="BA269" s="10"/>
      <c r="BB269" s="10"/>
      <c r="BC269" s="10"/>
      <c r="BD269" s="10"/>
    </row>
    <row r="270" spans="1:56" ht="15" customHeight="1" x14ac:dyDescent="0.25">
      <c r="A270" s="1"/>
      <c r="B270" s="213"/>
      <c r="C270" s="214"/>
      <c r="D270" s="214"/>
      <c r="E270" s="214"/>
      <c r="F270" s="214"/>
      <c r="G270" s="214"/>
      <c r="H270" s="214"/>
      <c r="I270" s="214"/>
      <c r="J270" s="214"/>
      <c r="K270" s="214"/>
      <c r="L270" s="214"/>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5"/>
      <c r="AQ270" s="10"/>
      <c r="AR270" s="10"/>
      <c r="AS270" s="10"/>
      <c r="AT270" s="10"/>
      <c r="AU270" s="10"/>
      <c r="AV270" s="10"/>
      <c r="AW270" s="10"/>
      <c r="AX270" s="10"/>
      <c r="AY270" s="10"/>
      <c r="AZ270" s="10"/>
      <c r="BA270" s="10"/>
      <c r="BB270" s="10"/>
      <c r="BC270" s="10"/>
      <c r="BD270" s="10"/>
    </row>
    <row r="271" spans="1:56" ht="15" customHeight="1" x14ac:dyDescent="0.25">
      <c r="A271" s="1"/>
      <c r="B271" s="216"/>
      <c r="C271" s="217"/>
      <c r="D271" s="217"/>
      <c r="E271" s="217"/>
      <c r="F271" s="217"/>
      <c r="G271" s="217"/>
      <c r="H271" s="217"/>
      <c r="I271" s="217"/>
      <c r="J271" s="217"/>
      <c r="K271" s="217"/>
      <c r="L271" s="217"/>
      <c r="M271" s="217"/>
      <c r="N271" s="217"/>
      <c r="O271" s="217"/>
      <c r="P271" s="217"/>
      <c r="Q271" s="217"/>
      <c r="R271" s="217"/>
      <c r="S271" s="217"/>
      <c r="T271" s="217"/>
      <c r="U271" s="217"/>
      <c r="V271" s="217"/>
      <c r="W271" s="217"/>
      <c r="X271" s="217"/>
      <c r="Y271" s="217"/>
      <c r="Z271" s="217"/>
      <c r="AA271" s="217"/>
      <c r="AB271" s="217"/>
      <c r="AC271" s="217"/>
      <c r="AD271" s="217"/>
      <c r="AE271" s="217"/>
      <c r="AF271" s="217"/>
      <c r="AG271" s="217"/>
      <c r="AH271" s="217"/>
      <c r="AI271" s="217"/>
      <c r="AJ271" s="217"/>
      <c r="AK271" s="217"/>
      <c r="AL271" s="217"/>
      <c r="AM271" s="217"/>
      <c r="AN271" s="217"/>
      <c r="AO271" s="217"/>
      <c r="AP271" s="218"/>
      <c r="AQ271" s="10"/>
      <c r="AR271" s="10"/>
      <c r="AS271" s="10"/>
      <c r="AT271" s="10"/>
      <c r="AU271" s="10"/>
      <c r="AV271" s="10"/>
      <c r="AW271" s="10"/>
      <c r="AX271" s="10"/>
      <c r="AY271" s="10"/>
      <c r="AZ271" s="10"/>
      <c r="BA271" s="10"/>
      <c r="BB271" s="10"/>
      <c r="BC271" s="10"/>
      <c r="BD271" s="10"/>
    </row>
    <row r="272" spans="1:56" ht="2.25" customHeight="1" x14ac:dyDescent="0.25">
      <c r="A272" s="1"/>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row>
    <row r="273" spans="1:56" ht="15" customHeight="1" x14ac:dyDescent="0.25">
      <c r="A273" s="97"/>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c r="AG273" s="97"/>
      <c r="AH273" s="97"/>
      <c r="AI273" s="97"/>
      <c r="AJ273" s="97"/>
      <c r="AK273" s="97"/>
      <c r="AL273" s="97"/>
      <c r="AM273" s="97"/>
      <c r="AN273" s="97"/>
      <c r="AO273" s="97"/>
      <c r="AP273" s="97"/>
      <c r="AQ273" s="10"/>
      <c r="AR273" s="10"/>
      <c r="AS273" s="10"/>
      <c r="AT273" s="10"/>
      <c r="AU273" s="10"/>
      <c r="AV273" s="10"/>
      <c r="AW273" s="10"/>
      <c r="AX273" s="10"/>
      <c r="AY273" s="10"/>
      <c r="AZ273" s="10"/>
      <c r="BA273" s="10"/>
      <c r="BB273" s="10"/>
      <c r="BC273" s="10"/>
      <c r="BD273" s="10"/>
    </row>
    <row r="274" spans="1:56" ht="15" customHeight="1" x14ac:dyDescent="0.25">
      <c r="A274" s="1">
        <v>26</v>
      </c>
      <c r="B274" s="106" t="s">
        <v>120</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6"/>
      <c r="AN274" s="106"/>
      <c r="AO274" s="106"/>
      <c r="AP274" s="106"/>
      <c r="AQ274" s="10"/>
      <c r="AR274" s="10"/>
      <c r="AS274" s="10"/>
      <c r="AT274" s="10"/>
      <c r="AU274" s="10"/>
      <c r="AV274" s="10"/>
      <c r="AW274" s="10"/>
      <c r="AX274" s="10"/>
      <c r="AY274" s="10"/>
      <c r="AZ274" s="10"/>
      <c r="BA274" s="10"/>
      <c r="BB274" s="10"/>
      <c r="BC274" s="10"/>
      <c r="BD274" s="10"/>
    </row>
    <row r="275" spans="1:56" ht="15" customHeight="1" x14ac:dyDescent="0.25">
      <c r="A275" s="1"/>
      <c r="B275" s="176" t="s">
        <v>121</v>
      </c>
      <c r="C275" s="176"/>
      <c r="D275" s="176"/>
      <c r="E275" s="176"/>
      <c r="F275" s="176"/>
      <c r="G275" s="176"/>
      <c r="H275" s="176"/>
      <c r="I275" s="176"/>
      <c r="J275" s="176"/>
      <c r="K275" s="176"/>
      <c r="L275" s="176"/>
      <c r="M275" s="176"/>
      <c r="N275" s="176"/>
      <c r="O275" s="176"/>
      <c r="P275" s="176"/>
      <c r="Q275" s="176"/>
      <c r="R275" s="176"/>
      <c r="S275" s="176"/>
      <c r="T275" s="176"/>
      <c r="U275" s="176"/>
      <c r="V275" s="176"/>
      <c r="W275" s="176"/>
      <c r="X275" s="176"/>
      <c r="Y275" s="176"/>
      <c r="Z275" s="176"/>
      <c r="AA275" s="176"/>
      <c r="AB275" s="176"/>
      <c r="AC275" s="176"/>
      <c r="AD275" s="176"/>
      <c r="AE275" s="176"/>
      <c r="AF275" s="176"/>
      <c r="AG275" s="176"/>
      <c r="AH275" s="176"/>
      <c r="AI275" s="176"/>
      <c r="AJ275" s="176"/>
      <c r="AK275" s="176"/>
      <c r="AL275" s="176"/>
      <c r="AM275" s="176"/>
      <c r="AN275" s="176"/>
      <c r="AO275" s="176"/>
      <c r="AP275" s="176"/>
      <c r="AQ275" s="10"/>
      <c r="AR275" s="10"/>
      <c r="AS275" s="10"/>
      <c r="AT275" s="10"/>
      <c r="AU275" s="10"/>
      <c r="AV275" s="10"/>
      <c r="AW275" s="10"/>
      <c r="AX275" s="10"/>
      <c r="AY275" s="10"/>
      <c r="AZ275" s="10"/>
      <c r="BA275" s="10"/>
      <c r="BB275" s="10"/>
      <c r="BC275" s="10"/>
      <c r="BD275" s="10"/>
    </row>
    <row r="276" spans="1:56" ht="2.25" customHeight="1" x14ac:dyDescent="0.25">
      <c r="A276" s="1"/>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row>
    <row r="277" spans="1:56" ht="15" customHeight="1" x14ac:dyDescent="0.25">
      <c r="A277" s="1"/>
      <c r="B277" s="210"/>
      <c r="C277" s="219"/>
      <c r="D277" s="219"/>
      <c r="E277" s="219"/>
      <c r="F277" s="219"/>
      <c r="G277" s="219"/>
      <c r="H277" s="219"/>
      <c r="I277" s="219"/>
      <c r="J277" s="219"/>
      <c r="K277" s="219"/>
      <c r="L277" s="219"/>
      <c r="M277" s="219"/>
      <c r="N277" s="219"/>
      <c r="O277" s="219"/>
      <c r="P277" s="219"/>
      <c r="Q277" s="219"/>
      <c r="R277" s="219"/>
      <c r="S277" s="219"/>
      <c r="T277" s="219"/>
      <c r="U277" s="219"/>
      <c r="V277" s="219"/>
      <c r="W277" s="219"/>
      <c r="X277" s="219"/>
      <c r="Y277" s="219"/>
      <c r="Z277" s="219"/>
      <c r="AA277" s="219"/>
      <c r="AB277" s="219"/>
      <c r="AC277" s="219"/>
      <c r="AD277" s="219"/>
      <c r="AE277" s="219"/>
      <c r="AF277" s="219"/>
      <c r="AG277" s="219"/>
      <c r="AH277" s="219"/>
      <c r="AI277" s="219"/>
      <c r="AJ277" s="219"/>
      <c r="AK277" s="219"/>
      <c r="AL277" s="219"/>
      <c r="AM277" s="219"/>
      <c r="AN277" s="219"/>
      <c r="AO277" s="219"/>
      <c r="AP277" s="220"/>
      <c r="AQ277" s="10"/>
      <c r="AR277" s="10"/>
      <c r="AS277" s="10"/>
      <c r="AT277" s="10"/>
      <c r="AU277" s="10"/>
      <c r="AV277" s="10"/>
      <c r="AW277" s="10"/>
      <c r="AX277" s="10"/>
      <c r="AY277" s="10"/>
      <c r="AZ277" s="10"/>
      <c r="BA277" s="10"/>
      <c r="BB277" s="10"/>
      <c r="BC277" s="10"/>
      <c r="BD277" s="10"/>
    </row>
    <row r="278" spans="1:56" ht="15" customHeight="1" x14ac:dyDescent="0.25">
      <c r="A278" s="1"/>
      <c r="B278" s="221"/>
      <c r="C278" s="222"/>
      <c r="D278" s="222"/>
      <c r="E278" s="222"/>
      <c r="F278" s="222"/>
      <c r="G278" s="222"/>
      <c r="H278" s="222"/>
      <c r="I278" s="222"/>
      <c r="J278" s="222"/>
      <c r="K278" s="222"/>
      <c r="L278" s="222"/>
      <c r="M278" s="222"/>
      <c r="N278" s="222"/>
      <c r="O278" s="222"/>
      <c r="P278" s="222"/>
      <c r="Q278" s="222"/>
      <c r="R278" s="222"/>
      <c r="S278" s="222"/>
      <c r="T278" s="222"/>
      <c r="U278" s="222"/>
      <c r="V278" s="222"/>
      <c r="W278" s="222"/>
      <c r="X278" s="222"/>
      <c r="Y278" s="222"/>
      <c r="Z278" s="222"/>
      <c r="AA278" s="222"/>
      <c r="AB278" s="222"/>
      <c r="AC278" s="222"/>
      <c r="AD278" s="222"/>
      <c r="AE278" s="222"/>
      <c r="AF278" s="222"/>
      <c r="AG278" s="222"/>
      <c r="AH278" s="222"/>
      <c r="AI278" s="222"/>
      <c r="AJ278" s="222"/>
      <c r="AK278" s="222"/>
      <c r="AL278" s="222"/>
      <c r="AM278" s="222"/>
      <c r="AN278" s="222"/>
      <c r="AO278" s="222"/>
      <c r="AP278" s="223"/>
      <c r="AQ278" s="10"/>
      <c r="AR278" s="10"/>
      <c r="AS278" s="10"/>
      <c r="AT278" s="10"/>
      <c r="AU278" s="10"/>
      <c r="AV278" s="10"/>
      <c r="AW278" s="10"/>
      <c r="AX278" s="10"/>
      <c r="AY278" s="10"/>
      <c r="AZ278" s="10"/>
      <c r="BA278" s="10"/>
      <c r="BB278" s="10"/>
      <c r="BC278" s="10"/>
      <c r="BD278" s="10"/>
    </row>
    <row r="279" spans="1:56" ht="15" customHeight="1" x14ac:dyDescent="0.25">
      <c r="A279" s="1"/>
      <c r="B279" s="221"/>
      <c r="C279" s="222"/>
      <c r="D279" s="222"/>
      <c r="E279" s="222"/>
      <c r="F279" s="222"/>
      <c r="G279" s="222"/>
      <c r="H279" s="222"/>
      <c r="I279" s="222"/>
      <c r="J279" s="222"/>
      <c r="K279" s="222"/>
      <c r="L279" s="222"/>
      <c r="M279" s="222"/>
      <c r="N279" s="222"/>
      <c r="O279" s="222"/>
      <c r="P279" s="222"/>
      <c r="Q279" s="222"/>
      <c r="R279" s="222"/>
      <c r="S279" s="222"/>
      <c r="T279" s="222"/>
      <c r="U279" s="222"/>
      <c r="V279" s="222"/>
      <c r="W279" s="222"/>
      <c r="X279" s="222"/>
      <c r="Y279" s="222"/>
      <c r="Z279" s="222"/>
      <c r="AA279" s="222"/>
      <c r="AB279" s="222"/>
      <c r="AC279" s="222"/>
      <c r="AD279" s="222"/>
      <c r="AE279" s="222"/>
      <c r="AF279" s="222"/>
      <c r="AG279" s="222"/>
      <c r="AH279" s="222"/>
      <c r="AI279" s="222"/>
      <c r="AJ279" s="222"/>
      <c r="AK279" s="222"/>
      <c r="AL279" s="222"/>
      <c r="AM279" s="222"/>
      <c r="AN279" s="222"/>
      <c r="AO279" s="222"/>
      <c r="AP279" s="223"/>
      <c r="AQ279" s="10"/>
      <c r="AR279" s="10"/>
      <c r="AS279" s="10"/>
      <c r="AT279" s="10"/>
      <c r="AU279" s="10"/>
      <c r="AV279" s="10"/>
      <c r="AW279" s="10"/>
      <c r="AX279" s="10"/>
      <c r="AY279" s="10"/>
      <c r="AZ279" s="10"/>
      <c r="BA279" s="10"/>
      <c r="BB279" s="10"/>
      <c r="BC279" s="10"/>
      <c r="BD279" s="10"/>
    </row>
    <row r="280" spans="1:56" ht="15" customHeight="1" x14ac:dyDescent="0.25">
      <c r="A280" s="1"/>
      <c r="B280" s="221"/>
      <c r="C280" s="222"/>
      <c r="D280" s="222"/>
      <c r="E280" s="222"/>
      <c r="F280" s="222"/>
      <c r="G280" s="222"/>
      <c r="H280" s="222"/>
      <c r="I280" s="222"/>
      <c r="J280" s="222"/>
      <c r="K280" s="222"/>
      <c r="L280" s="222"/>
      <c r="M280" s="222"/>
      <c r="N280" s="222"/>
      <c r="O280" s="222"/>
      <c r="P280" s="222"/>
      <c r="Q280" s="222"/>
      <c r="R280" s="222"/>
      <c r="S280" s="222"/>
      <c r="T280" s="222"/>
      <c r="U280" s="222"/>
      <c r="V280" s="222"/>
      <c r="W280" s="222"/>
      <c r="X280" s="222"/>
      <c r="Y280" s="222"/>
      <c r="Z280" s="222"/>
      <c r="AA280" s="222"/>
      <c r="AB280" s="222"/>
      <c r="AC280" s="222"/>
      <c r="AD280" s="222"/>
      <c r="AE280" s="222"/>
      <c r="AF280" s="222"/>
      <c r="AG280" s="222"/>
      <c r="AH280" s="222"/>
      <c r="AI280" s="222"/>
      <c r="AJ280" s="222"/>
      <c r="AK280" s="222"/>
      <c r="AL280" s="222"/>
      <c r="AM280" s="222"/>
      <c r="AN280" s="222"/>
      <c r="AO280" s="222"/>
      <c r="AP280" s="223"/>
      <c r="AQ280" s="10"/>
      <c r="AR280" s="10"/>
      <c r="AS280" s="10"/>
      <c r="AT280" s="10"/>
      <c r="AU280" s="10"/>
      <c r="AV280" s="10"/>
      <c r="AW280" s="10"/>
      <c r="AX280" s="10"/>
      <c r="AY280" s="10"/>
      <c r="AZ280" s="10"/>
      <c r="BA280" s="10"/>
      <c r="BB280" s="10"/>
      <c r="BC280" s="10"/>
      <c r="BD280" s="10"/>
    </row>
    <row r="281" spans="1:56" ht="15" customHeight="1" x14ac:dyDescent="0.25">
      <c r="A281" s="1"/>
      <c r="B281" s="221"/>
      <c r="C281" s="222"/>
      <c r="D281" s="222"/>
      <c r="E281" s="222"/>
      <c r="F281" s="222"/>
      <c r="G281" s="222"/>
      <c r="H281" s="222"/>
      <c r="I281" s="222"/>
      <c r="J281" s="222"/>
      <c r="K281" s="222"/>
      <c r="L281" s="222"/>
      <c r="M281" s="222"/>
      <c r="N281" s="222"/>
      <c r="O281" s="222"/>
      <c r="P281" s="222"/>
      <c r="Q281" s="222"/>
      <c r="R281" s="222"/>
      <c r="S281" s="222"/>
      <c r="T281" s="222"/>
      <c r="U281" s="222"/>
      <c r="V281" s="222"/>
      <c r="W281" s="222"/>
      <c r="X281" s="222"/>
      <c r="Y281" s="222"/>
      <c r="Z281" s="222"/>
      <c r="AA281" s="222"/>
      <c r="AB281" s="222"/>
      <c r="AC281" s="222"/>
      <c r="AD281" s="222"/>
      <c r="AE281" s="222"/>
      <c r="AF281" s="222"/>
      <c r="AG281" s="222"/>
      <c r="AH281" s="222"/>
      <c r="AI281" s="222"/>
      <c r="AJ281" s="222"/>
      <c r="AK281" s="222"/>
      <c r="AL281" s="222"/>
      <c r="AM281" s="222"/>
      <c r="AN281" s="222"/>
      <c r="AO281" s="222"/>
      <c r="AP281" s="223"/>
      <c r="AQ281" s="10"/>
      <c r="AR281" s="10"/>
      <c r="AS281" s="10"/>
      <c r="AT281" s="10"/>
      <c r="AU281" s="10"/>
      <c r="AV281" s="10"/>
      <c r="AW281" s="10"/>
      <c r="AX281" s="10"/>
      <c r="AY281" s="10"/>
      <c r="AZ281" s="10"/>
      <c r="BA281" s="10"/>
      <c r="BB281" s="10"/>
      <c r="BC281" s="10"/>
      <c r="BD281" s="10"/>
    </row>
    <row r="282" spans="1:56" ht="15" customHeight="1" x14ac:dyDescent="0.25">
      <c r="A282" s="1"/>
      <c r="B282" s="221"/>
      <c r="C282" s="222"/>
      <c r="D282" s="222"/>
      <c r="E282" s="222"/>
      <c r="F282" s="222"/>
      <c r="G282" s="222"/>
      <c r="H282" s="222"/>
      <c r="I282" s="222"/>
      <c r="J282" s="222"/>
      <c r="K282" s="222"/>
      <c r="L282" s="222"/>
      <c r="M282" s="222"/>
      <c r="N282" s="222"/>
      <c r="O282" s="222"/>
      <c r="P282" s="222"/>
      <c r="Q282" s="222"/>
      <c r="R282" s="222"/>
      <c r="S282" s="222"/>
      <c r="T282" s="222"/>
      <c r="U282" s="222"/>
      <c r="V282" s="222"/>
      <c r="W282" s="222"/>
      <c r="X282" s="222"/>
      <c r="Y282" s="222"/>
      <c r="Z282" s="222"/>
      <c r="AA282" s="222"/>
      <c r="AB282" s="222"/>
      <c r="AC282" s="222"/>
      <c r="AD282" s="222"/>
      <c r="AE282" s="222"/>
      <c r="AF282" s="222"/>
      <c r="AG282" s="222"/>
      <c r="AH282" s="222"/>
      <c r="AI282" s="222"/>
      <c r="AJ282" s="222"/>
      <c r="AK282" s="222"/>
      <c r="AL282" s="222"/>
      <c r="AM282" s="222"/>
      <c r="AN282" s="222"/>
      <c r="AO282" s="222"/>
      <c r="AP282" s="223"/>
      <c r="AQ282" s="10"/>
      <c r="AR282" s="10"/>
      <c r="AS282" s="10"/>
      <c r="AT282" s="10"/>
      <c r="AU282" s="10"/>
      <c r="AV282" s="10"/>
      <c r="AW282" s="10"/>
      <c r="AX282" s="10"/>
      <c r="AY282" s="10"/>
      <c r="AZ282" s="10"/>
      <c r="BA282" s="10"/>
      <c r="BB282" s="10"/>
      <c r="BC282" s="10"/>
      <c r="BD282" s="10"/>
    </row>
    <row r="283" spans="1:56" ht="15" customHeight="1" x14ac:dyDescent="0.25">
      <c r="A283" s="1"/>
      <c r="B283" s="221"/>
      <c r="C283" s="222"/>
      <c r="D283" s="222"/>
      <c r="E283" s="222"/>
      <c r="F283" s="222"/>
      <c r="G283" s="222"/>
      <c r="H283" s="222"/>
      <c r="I283" s="222"/>
      <c r="J283" s="222"/>
      <c r="K283" s="222"/>
      <c r="L283" s="222"/>
      <c r="M283" s="222"/>
      <c r="N283" s="222"/>
      <c r="O283" s="222"/>
      <c r="P283" s="222"/>
      <c r="Q283" s="222"/>
      <c r="R283" s="222"/>
      <c r="S283" s="222"/>
      <c r="T283" s="222"/>
      <c r="U283" s="222"/>
      <c r="V283" s="222"/>
      <c r="W283" s="222"/>
      <c r="X283" s="222"/>
      <c r="Y283" s="222"/>
      <c r="Z283" s="222"/>
      <c r="AA283" s="222"/>
      <c r="AB283" s="222"/>
      <c r="AC283" s="222"/>
      <c r="AD283" s="222"/>
      <c r="AE283" s="222"/>
      <c r="AF283" s="222"/>
      <c r="AG283" s="222"/>
      <c r="AH283" s="222"/>
      <c r="AI283" s="222"/>
      <c r="AJ283" s="222"/>
      <c r="AK283" s="222"/>
      <c r="AL283" s="222"/>
      <c r="AM283" s="222"/>
      <c r="AN283" s="222"/>
      <c r="AO283" s="222"/>
      <c r="AP283" s="223"/>
      <c r="AQ283" s="10"/>
      <c r="AR283" s="10"/>
      <c r="AS283" s="10"/>
      <c r="AT283" s="10"/>
      <c r="AU283" s="10"/>
      <c r="AV283" s="10"/>
      <c r="AW283" s="10"/>
      <c r="AX283" s="10"/>
      <c r="AY283" s="10"/>
      <c r="AZ283" s="10"/>
      <c r="BA283" s="10"/>
      <c r="BB283" s="10"/>
      <c r="BC283" s="10"/>
      <c r="BD283" s="10"/>
    </row>
    <row r="284" spans="1:56" ht="15" customHeight="1" x14ac:dyDescent="0.25">
      <c r="A284" s="1"/>
      <c r="B284" s="221"/>
      <c r="C284" s="222"/>
      <c r="D284" s="222"/>
      <c r="E284" s="222"/>
      <c r="F284" s="222"/>
      <c r="G284" s="222"/>
      <c r="H284" s="222"/>
      <c r="I284" s="222"/>
      <c r="J284" s="222"/>
      <c r="K284" s="222"/>
      <c r="L284" s="222"/>
      <c r="M284" s="222"/>
      <c r="N284" s="222"/>
      <c r="O284" s="222"/>
      <c r="P284" s="222"/>
      <c r="Q284" s="222"/>
      <c r="R284" s="222"/>
      <c r="S284" s="222"/>
      <c r="T284" s="222"/>
      <c r="U284" s="222"/>
      <c r="V284" s="222"/>
      <c r="W284" s="222"/>
      <c r="X284" s="222"/>
      <c r="Y284" s="222"/>
      <c r="Z284" s="222"/>
      <c r="AA284" s="222"/>
      <c r="AB284" s="222"/>
      <c r="AC284" s="222"/>
      <c r="AD284" s="222"/>
      <c r="AE284" s="222"/>
      <c r="AF284" s="222"/>
      <c r="AG284" s="222"/>
      <c r="AH284" s="222"/>
      <c r="AI284" s="222"/>
      <c r="AJ284" s="222"/>
      <c r="AK284" s="222"/>
      <c r="AL284" s="222"/>
      <c r="AM284" s="222"/>
      <c r="AN284" s="222"/>
      <c r="AO284" s="222"/>
      <c r="AP284" s="223"/>
      <c r="AQ284" s="10"/>
      <c r="AR284" s="10"/>
      <c r="AS284" s="10"/>
      <c r="AT284" s="10"/>
      <c r="AU284" s="10"/>
      <c r="AV284" s="10"/>
      <c r="AW284" s="10"/>
      <c r="AX284" s="10"/>
      <c r="AY284" s="10"/>
      <c r="AZ284" s="10"/>
      <c r="BA284" s="10"/>
      <c r="BB284" s="10"/>
      <c r="BC284" s="10"/>
      <c r="BD284" s="10"/>
    </row>
    <row r="285" spans="1:56" ht="15" customHeight="1" x14ac:dyDescent="0.25">
      <c r="A285" s="1"/>
      <c r="B285" s="221"/>
      <c r="C285" s="222"/>
      <c r="D285" s="222"/>
      <c r="E285" s="222"/>
      <c r="F285" s="222"/>
      <c r="G285" s="222"/>
      <c r="H285" s="222"/>
      <c r="I285" s="222"/>
      <c r="J285" s="222"/>
      <c r="K285" s="222"/>
      <c r="L285" s="222"/>
      <c r="M285" s="222"/>
      <c r="N285" s="222"/>
      <c r="O285" s="222"/>
      <c r="P285" s="222"/>
      <c r="Q285" s="222"/>
      <c r="R285" s="222"/>
      <c r="S285" s="222"/>
      <c r="T285" s="222"/>
      <c r="U285" s="222"/>
      <c r="V285" s="222"/>
      <c r="W285" s="222"/>
      <c r="X285" s="222"/>
      <c r="Y285" s="222"/>
      <c r="Z285" s="222"/>
      <c r="AA285" s="222"/>
      <c r="AB285" s="222"/>
      <c r="AC285" s="222"/>
      <c r="AD285" s="222"/>
      <c r="AE285" s="222"/>
      <c r="AF285" s="222"/>
      <c r="AG285" s="222"/>
      <c r="AH285" s="222"/>
      <c r="AI285" s="222"/>
      <c r="AJ285" s="222"/>
      <c r="AK285" s="222"/>
      <c r="AL285" s="222"/>
      <c r="AM285" s="222"/>
      <c r="AN285" s="222"/>
      <c r="AO285" s="222"/>
      <c r="AP285" s="223"/>
      <c r="AQ285" s="10"/>
      <c r="AR285" s="10"/>
      <c r="AS285" s="10"/>
      <c r="AT285" s="10"/>
      <c r="AU285" s="10"/>
      <c r="AV285" s="10"/>
      <c r="AW285" s="10"/>
      <c r="AX285" s="10"/>
      <c r="AY285" s="10"/>
      <c r="AZ285" s="10"/>
      <c r="BA285" s="10"/>
      <c r="BB285" s="10"/>
      <c r="BC285" s="10"/>
      <c r="BD285" s="10"/>
    </row>
    <row r="286" spans="1:56" ht="15" customHeight="1" x14ac:dyDescent="0.25">
      <c r="A286" s="1"/>
      <c r="B286" s="221"/>
      <c r="C286" s="222"/>
      <c r="D286" s="222"/>
      <c r="E286" s="222"/>
      <c r="F286" s="222"/>
      <c r="G286" s="222"/>
      <c r="H286" s="222"/>
      <c r="I286" s="222"/>
      <c r="J286" s="222"/>
      <c r="K286" s="222"/>
      <c r="L286" s="222"/>
      <c r="M286" s="222"/>
      <c r="N286" s="222"/>
      <c r="O286" s="222"/>
      <c r="P286" s="222"/>
      <c r="Q286" s="222"/>
      <c r="R286" s="222"/>
      <c r="S286" s="222"/>
      <c r="T286" s="222"/>
      <c r="U286" s="222"/>
      <c r="V286" s="222"/>
      <c r="W286" s="222"/>
      <c r="X286" s="222"/>
      <c r="Y286" s="222"/>
      <c r="Z286" s="222"/>
      <c r="AA286" s="222"/>
      <c r="AB286" s="222"/>
      <c r="AC286" s="222"/>
      <c r="AD286" s="222"/>
      <c r="AE286" s="222"/>
      <c r="AF286" s="222"/>
      <c r="AG286" s="222"/>
      <c r="AH286" s="222"/>
      <c r="AI286" s="222"/>
      <c r="AJ286" s="222"/>
      <c r="AK286" s="222"/>
      <c r="AL286" s="222"/>
      <c r="AM286" s="222"/>
      <c r="AN286" s="222"/>
      <c r="AO286" s="222"/>
      <c r="AP286" s="223"/>
      <c r="AQ286" s="10"/>
      <c r="AR286" s="10"/>
      <c r="AS286" s="10"/>
      <c r="AT286" s="10"/>
      <c r="AU286" s="10"/>
      <c r="AV286" s="10"/>
      <c r="AW286" s="10"/>
      <c r="AX286" s="10"/>
      <c r="AY286" s="10"/>
      <c r="AZ286" s="10"/>
      <c r="BA286" s="10"/>
      <c r="BB286" s="10"/>
      <c r="BC286" s="10"/>
      <c r="BD286" s="10"/>
    </row>
    <row r="287" spans="1:56" ht="15" customHeight="1" x14ac:dyDescent="0.25">
      <c r="A287" s="1"/>
      <c r="B287" s="221"/>
      <c r="C287" s="222"/>
      <c r="D287" s="222"/>
      <c r="E287" s="222"/>
      <c r="F287" s="222"/>
      <c r="G287" s="222"/>
      <c r="H287" s="222"/>
      <c r="I287" s="222"/>
      <c r="J287" s="222"/>
      <c r="K287" s="222"/>
      <c r="L287" s="222"/>
      <c r="M287" s="222"/>
      <c r="N287" s="222"/>
      <c r="O287" s="222"/>
      <c r="P287" s="222"/>
      <c r="Q287" s="222"/>
      <c r="R287" s="222"/>
      <c r="S287" s="222"/>
      <c r="T287" s="222"/>
      <c r="U287" s="222"/>
      <c r="V287" s="222"/>
      <c r="W287" s="222"/>
      <c r="X287" s="222"/>
      <c r="Y287" s="222"/>
      <c r="Z287" s="222"/>
      <c r="AA287" s="222"/>
      <c r="AB287" s="222"/>
      <c r="AC287" s="222"/>
      <c r="AD287" s="222"/>
      <c r="AE287" s="222"/>
      <c r="AF287" s="222"/>
      <c r="AG287" s="222"/>
      <c r="AH287" s="222"/>
      <c r="AI287" s="222"/>
      <c r="AJ287" s="222"/>
      <c r="AK287" s="222"/>
      <c r="AL287" s="222"/>
      <c r="AM287" s="222"/>
      <c r="AN287" s="222"/>
      <c r="AO287" s="222"/>
      <c r="AP287" s="223"/>
      <c r="AQ287" s="10"/>
      <c r="AR287" s="10"/>
      <c r="AS287" s="10"/>
      <c r="AT287" s="10"/>
      <c r="AU287" s="10"/>
      <c r="AV287" s="10"/>
      <c r="AW287" s="10"/>
      <c r="AX287" s="10"/>
      <c r="AY287" s="10"/>
      <c r="AZ287" s="10"/>
      <c r="BA287" s="10"/>
      <c r="BB287" s="10"/>
      <c r="BC287" s="10"/>
      <c r="BD287" s="10"/>
    </row>
    <row r="288" spans="1:56" ht="15" customHeight="1" x14ac:dyDescent="0.25">
      <c r="A288" s="1"/>
      <c r="B288" s="221"/>
      <c r="C288" s="222"/>
      <c r="D288" s="222"/>
      <c r="E288" s="222"/>
      <c r="F288" s="222"/>
      <c r="G288" s="222"/>
      <c r="H288" s="222"/>
      <c r="I288" s="222"/>
      <c r="J288" s="222"/>
      <c r="K288" s="222"/>
      <c r="L288" s="222"/>
      <c r="M288" s="222"/>
      <c r="N288" s="222"/>
      <c r="O288" s="222"/>
      <c r="P288" s="222"/>
      <c r="Q288" s="222"/>
      <c r="R288" s="222"/>
      <c r="S288" s="222"/>
      <c r="T288" s="222"/>
      <c r="U288" s="222"/>
      <c r="V288" s="222"/>
      <c r="W288" s="222"/>
      <c r="X288" s="222"/>
      <c r="Y288" s="222"/>
      <c r="Z288" s="222"/>
      <c r="AA288" s="222"/>
      <c r="AB288" s="222"/>
      <c r="AC288" s="222"/>
      <c r="AD288" s="222"/>
      <c r="AE288" s="222"/>
      <c r="AF288" s="222"/>
      <c r="AG288" s="222"/>
      <c r="AH288" s="222"/>
      <c r="AI288" s="222"/>
      <c r="AJ288" s="222"/>
      <c r="AK288" s="222"/>
      <c r="AL288" s="222"/>
      <c r="AM288" s="222"/>
      <c r="AN288" s="222"/>
      <c r="AO288" s="222"/>
      <c r="AP288" s="223"/>
      <c r="AQ288" s="10"/>
      <c r="AR288" s="10"/>
      <c r="AS288" s="10"/>
      <c r="AT288" s="10"/>
      <c r="AU288" s="10"/>
      <c r="AV288" s="10"/>
      <c r="AW288" s="10"/>
      <c r="AX288" s="10"/>
      <c r="AY288" s="10"/>
      <c r="AZ288" s="10"/>
      <c r="BA288" s="10"/>
      <c r="BB288" s="10"/>
      <c r="BC288" s="10"/>
      <c r="BD288" s="10"/>
    </row>
    <row r="289" spans="1:56" ht="15" customHeight="1" x14ac:dyDescent="0.25">
      <c r="A289" s="1"/>
      <c r="B289" s="221"/>
      <c r="C289" s="222"/>
      <c r="D289" s="222"/>
      <c r="E289" s="222"/>
      <c r="F289" s="222"/>
      <c r="G289" s="222"/>
      <c r="H289" s="222"/>
      <c r="I289" s="222"/>
      <c r="J289" s="222"/>
      <c r="K289" s="222"/>
      <c r="L289" s="222"/>
      <c r="M289" s="222"/>
      <c r="N289" s="222"/>
      <c r="O289" s="222"/>
      <c r="P289" s="222"/>
      <c r="Q289" s="222"/>
      <c r="R289" s="222"/>
      <c r="S289" s="222"/>
      <c r="T289" s="222"/>
      <c r="U289" s="222"/>
      <c r="V289" s="222"/>
      <c r="W289" s="222"/>
      <c r="X289" s="222"/>
      <c r="Y289" s="222"/>
      <c r="Z289" s="222"/>
      <c r="AA289" s="222"/>
      <c r="AB289" s="222"/>
      <c r="AC289" s="222"/>
      <c r="AD289" s="222"/>
      <c r="AE289" s="222"/>
      <c r="AF289" s="222"/>
      <c r="AG289" s="222"/>
      <c r="AH289" s="222"/>
      <c r="AI289" s="222"/>
      <c r="AJ289" s="222"/>
      <c r="AK289" s="222"/>
      <c r="AL289" s="222"/>
      <c r="AM289" s="222"/>
      <c r="AN289" s="222"/>
      <c r="AO289" s="222"/>
      <c r="AP289" s="223"/>
      <c r="AQ289" s="10"/>
      <c r="AR289" s="10"/>
      <c r="AS289" s="10"/>
      <c r="AT289" s="10"/>
      <c r="AU289" s="10"/>
      <c r="AV289" s="10"/>
      <c r="AW289" s="10"/>
      <c r="AX289" s="10"/>
      <c r="AY289" s="10"/>
      <c r="AZ289" s="10"/>
      <c r="BA289" s="10"/>
      <c r="BB289" s="10"/>
      <c r="BC289" s="10"/>
      <c r="BD289" s="10"/>
    </row>
    <row r="290" spans="1:56" ht="15" customHeight="1" x14ac:dyDescent="0.25">
      <c r="A290" s="1"/>
      <c r="B290" s="221"/>
      <c r="C290" s="222"/>
      <c r="D290" s="222"/>
      <c r="E290" s="222"/>
      <c r="F290" s="222"/>
      <c r="G290" s="222"/>
      <c r="H290" s="222"/>
      <c r="I290" s="222"/>
      <c r="J290" s="222"/>
      <c r="K290" s="222"/>
      <c r="L290" s="222"/>
      <c r="M290" s="222"/>
      <c r="N290" s="222"/>
      <c r="O290" s="222"/>
      <c r="P290" s="222"/>
      <c r="Q290" s="222"/>
      <c r="R290" s="222"/>
      <c r="S290" s="222"/>
      <c r="T290" s="222"/>
      <c r="U290" s="222"/>
      <c r="V290" s="222"/>
      <c r="W290" s="222"/>
      <c r="X290" s="222"/>
      <c r="Y290" s="222"/>
      <c r="Z290" s="222"/>
      <c r="AA290" s="222"/>
      <c r="AB290" s="222"/>
      <c r="AC290" s="222"/>
      <c r="AD290" s="222"/>
      <c r="AE290" s="222"/>
      <c r="AF290" s="222"/>
      <c r="AG290" s="222"/>
      <c r="AH290" s="222"/>
      <c r="AI290" s="222"/>
      <c r="AJ290" s="222"/>
      <c r="AK290" s="222"/>
      <c r="AL290" s="222"/>
      <c r="AM290" s="222"/>
      <c r="AN290" s="222"/>
      <c r="AO290" s="222"/>
      <c r="AP290" s="223"/>
      <c r="AQ290" s="10"/>
      <c r="AR290" s="10"/>
      <c r="AS290" s="10"/>
      <c r="AT290" s="10"/>
      <c r="AU290" s="10"/>
      <c r="AV290" s="10"/>
      <c r="AW290" s="10"/>
      <c r="AX290" s="10"/>
      <c r="AY290" s="10"/>
      <c r="AZ290" s="10"/>
      <c r="BA290" s="10"/>
      <c r="BB290" s="10"/>
      <c r="BC290" s="10"/>
      <c r="BD290" s="10"/>
    </row>
    <row r="291" spans="1:56" ht="15" customHeight="1" x14ac:dyDescent="0.25">
      <c r="A291" s="1"/>
      <c r="B291" s="224"/>
      <c r="C291" s="225"/>
      <c r="D291" s="225"/>
      <c r="E291" s="225"/>
      <c r="F291" s="225"/>
      <c r="G291" s="225"/>
      <c r="H291" s="225"/>
      <c r="I291" s="225"/>
      <c r="J291" s="225"/>
      <c r="K291" s="225"/>
      <c r="L291" s="225"/>
      <c r="M291" s="225"/>
      <c r="N291" s="225"/>
      <c r="O291" s="225"/>
      <c r="P291" s="225"/>
      <c r="Q291" s="225"/>
      <c r="R291" s="225"/>
      <c r="S291" s="225"/>
      <c r="T291" s="225"/>
      <c r="U291" s="225"/>
      <c r="V291" s="225"/>
      <c r="W291" s="225"/>
      <c r="X291" s="225"/>
      <c r="Y291" s="225"/>
      <c r="Z291" s="225"/>
      <c r="AA291" s="225"/>
      <c r="AB291" s="225"/>
      <c r="AC291" s="225"/>
      <c r="AD291" s="225"/>
      <c r="AE291" s="225"/>
      <c r="AF291" s="225"/>
      <c r="AG291" s="225"/>
      <c r="AH291" s="225"/>
      <c r="AI291" s="225"/>
      <c r="AJ291" s="225"/>
      <c r="AK291" s="225"/>
      <c r="AL291" s="225"/>
      <c r="AM291" s="225"/>
      <c r="AN291" s="225"/>
      <c r="AO291" s="225"/>
      <c r="AP291" s="226"/>
      <c r="AQ291" s="10"/>
      <c r="AR291" s="10"/>
      <c r="AS291" s="10"/>
      <c r="AT291" s="10"/>
      <c r="AU291" s="10"/>
      <c r="AV291" s="10"/>
      <c r="AW291" s="10"/>
      <c r="AX291" s="10"/>
      <c r="AY291" s="10"/>
      <c r="AZ291" s="10"/>
      <c r="BA291" s="10"/>
      <c r="BB291" s="10"/>
      <c r="BC291" s="10"/>
      <c r="BD291" s="10"/>
    </row>
    <row r="292" spans="1:56" ht="15" customHeight="1" x14ac:dyDescent="0.25">
      <c r="A292" s="1"/>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row>
    <row r="293" spans="1:56" ht="15" customHeight="1" x14ac:dyDescent="0.25">
      <c r="A293" s="1">
        <v>27</v>
      </c>
      <c r="B293" s="106" t="s">
        <v>122</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6"/>
      <c r="AL293" s="106"/>
      <c r="AM293" s="106"/>
      <c r="AN293" s="106"/>
      <c r="AO293" s="106"/>
      <c r="AP293" s="106"/>
      <c r="AQ293" s="10"/>
      <c r="AR293" s="10"/>
      <c r="AS293" s="10"/>
      <c r="AT293" s="10"/>
      <c r="AU293" s="10"/>
      <c r="AV293" s="10"/>
      <c r="AW293" s="10"/>
      <c r="AX293" s="10"/>
      <c r="AY293" s="10"/>
      <c r="AZ293" s="10"/>
      <c r="BA293" s="10"/>
      <c r="BB293" s="10"/>
      <c r="BC293" s="10"/>
      <c r="BD293" s="10"/>
    </row>
    <row r="294" spans="1:56" ht="2.25" customHeight="1" x14ac:dyDescent="0.25">
      <c r="A294" s="1"/>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row>
    <row r="295" spans="1:56" ht="15" customHeight="1" x14ac:dyDescent="0.25">
      <c r="A295" s="1"/>
      <c r="B295" s="88" t="s">
        <v>64</v>
      </c>
      <c r="C295" s="88"/>
      <c r="D295" s="227"/>
      <c r="E295" s="44"/>
      <c r="F295" s="44"/>
      <c r="G295" s="22"/>
      <c r="H295" s="88" t="s">
        <v>65</v>
      </c>
      <c r="I295" s="227"/>
      <c r="J295" s="44"/>
      <c r="K295" s="44"/>
      <c r="L295" s="44"/>
      <c r="M295" s="44"/>
      <c r="N295" s="69"/>
      <c r="O295" s="45"/>
      <c r="P295" s="45"/>
      <c r="Q295" s="45"/>
      <c r="R295" s="45"/>
      <c r="S295" s="45"/>
      <c r="T295" s="45"/>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row>
    <row r="296" spans="1:56" ht="15" customHeight="1" x14ac:dyDescent="0.25">
      <c r="A296" s="1"/>
      <c r="B296" s="10"/>
      <c r="C296" s="10"/>
      <c r="D296" s="22"/>
      <c r="E296" s="45"/>
      <c r="F296" s="45"/>
      <c r="G296" s="22"/>
      <c r="H296" s="10"/>
      <c r="I296" s="22"/>
      <c r="J296" s="46"/>
      <c r="K296" s="46"/>
      <c r="L296" s="46"/>
      <c r="M296" s="45"/>
      <c r="N296" s="45"/>
      <c r="O296" s="45"/>
      <c r="P296" s="45"/>
      <c r="Q296" s="45"/>
      <c r="R296" s="45"/>
      <c r="S296" s="45"/>
      <c r="T296" s="45"/>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row>
    <row r="297" spans="1:56" ht="15" customHeight="1" x14ac:dyDescent="0.25">
      <c r="A297" s="1">
        <v>28</v>
      </c>
      <c r="B297" s="130" t="s">
        <v>123</v>
      </c>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c r="AI297" s="130"/>
      <c r="AJ297" s="130"/>
      <c r="AK297" s="130"/>
      <c r="AL297" s="130"/>
      <c r="AM297" s="130"/>
      <c r="AN297" s="130"/>
      <c r="AO297" s="130"/>
      <c r="AP297" s="130"/>
      <c r="AQ297" s="10"/>
      <c r="AR297" s="10"/>
      <c r="AS297" s="10"/>
      <c r="AT297" s="10"/>
      <c r="AU297" s="10"/>
      <c r="AV297" s="10"/>
      <c r="AW297" s="10"/>
      <c r="AX297" s="10"/>
      <c r="AY297" s="10"/>
      <c r="AZ297" s="10"/>
      <c r="BA297" s="10"/>
      <c r="BB297" s="10"/>
      <c r="BC297" s="10"/>
      <c r="BD297" s="10"/>
    </row>
    <row r="298" spans="1:56" ht="2.25" customHeight="1" x14ac:dyDescent="0.25">
      <c r="A298" s="1"/>
      <c r="B298" s="10"/>
      <c r="C298" s="10"/>
      <c r="D298" s="22"/>
      <c r="E298" s="45"/>
      <c r="F298" s="45"/>
      <c r="G298" s="22"/>
      <c r="H298" s="10"/>
      <c r="I298" s="22"/>
      <c r="J298" s="46"/>
      <c r="K298" s="46"/>
      <c r="L298" s="46"/>
      <c r="M298" s="45"/>
      <c r="N298" s="45"/>
      <c r="O298" s="45"/>
      <c r="P298" s="45"/>
      <c r="Q298" s="45"/>
      <c r="R298" s="45"/>
      <c r="S298" s="45"/>
      <c r="T298" s="45"/>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row>
    <row r="299" spans="1:56" ht="15" customHeight="1" x14ac:dyDescent="0.25">
      <c r="A299" s="1"/>
      <c r="B299" s="176" t="s">
        <v>124</v>
      </c>
      <c r="C299" s="167"/>
      <c r="D299" s="167"/>
      <c r="E299" s="167"/>
      <c r="F299" s="167"/>
      <c r="G299" s="167"/>
      <c r="H299" s="167"/>
      <c r="I299" s="167"/>
      <c r="J299" s="167"/>
      <c r="K299" s="167"/>
      <c r="L299" s="167"/>
      <c r="M299" s="167"/>
      <c r="N299" s="167"/>
      <c r="O299" s="167"/>
      <c r="P299" s="167"/>
      <c r="Q299" s="167"/>
      <c r="R299" s="167"/>
      <c r="S299" s="167"/>
      <c r="T299" s="167"/>
      <c r="U299" s="167"/>
      <c r="V299" s="167"/>
      <c r="W299" s="167"/>
      <c r="X299" s="167"/>
      <c r="Y299" s="167"/>
      <c r="Z299" s="167"/>
      <c r="AA299" s="167"/>
      <c r="AB299" s="167"/>
      <c r="AC299" s="167"/>
      <c r="AD299" s="167"/>
      <c r="AE299" s="167"/>
      <c r="AF299" s="167"/>
      <c r="AG299" s="167"/>
      <c r="AH299" s="167"/>
      <c r="AI299" s="167"/>
      <c r="AJ299" s="167"/>
      <c r="AK299" s="167"/>
      <c r="AL299" s="167"/>
      <c r="AM299" s="167"/>
      <c r="AN299" s="167"/>
      <c r="AO299" s="167"/>
      <c r="AP299" s="167"/>
      <c r="AQ299" s="10"/>
      <c r="AR299" s="10"/>
      <c r="AS299" s="10"/>
      <c r="AT299" s="10"/>
      <c r="AU299" s="10"/>
      <c r="AV299" s="10"/>
      <c r="AW299" s="10"/>
      <c r="AX299" s="10"/>
      <c r="AY299" s="10"/>
      <c r="AZ299" s="10"/>
      <c r="BA299" s="10"/>
      <c r="BB299" s="10"/>
      <c r="BC299" s="10"/>
      <c r="BD299" s="10"/>
    </row>
    <row r="300" spans="1:56" ht="2.25" customHeight="1" x14ac:dyDescent="0.25">
      <c r="A300" s="1"/>
      <c r="B300" s="10"/>
      <c r="C300" s="10"/>
      <c r="D300" s="22"/>
      <c r="E300" s="45"/>
      <c r="F300" s="45"/>
      <c r="G300" s="22"/>
      <c r="H300" s="10"/>
      <c r="I300" s="22"/>
      <c r="J300" s="46"/>
      <c r="K300" s="46"/>
      <c r="L300" s="46"/>
      <c r="M300" s="45"/>
      <c r="N300" s="45"/>
      <c r="O300" s="45"/>
      <c r="P300" s="45"/>
      <c r="Q300" s="45"/>
      <c r="R300" s="45"/>
      <c r="S300" s="45"/>
      <c r="T300" s="45"/>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row>
    <row r="301" spans="1:56" ht="15" customHeight="1" x14ac:dyDescent="0.25">
      <c r="A301" s="1"/>
      <c r="B301" s="228"/>
      <c r="C301" s="228"/>
      <c r="D301" s="10"/>
      <c r="E301" s="229" t="s">
        <v>125</v>
      </c>
      <c r="F301" s="229"/>
      <c r="G301" s="229"/>
      <c r="H301" s="229"/>
      <c r="I301" s="229"/>
      <c r="J301" s="46"/>
      <c r="K301" s="46"/>
      <c r="L301" s="46"/>
      <c r="M301" s="45"/>
      <c r="N301" s="45"/>
      <c r="O301" s="45"/>
      <c r="P301" s="45"/>
      <c r="Q301" s="45"/>
      <c r="R301" s="45"/>
      <c r="S301" s="45"/>
      <c r="T301" s="45"/>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row>
    <row r="302" spans="1:56" ht="15" customHeight="1" x14ac:dyDescent="0.25">
      <c r="A302" s="1"/>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row>
    <row r="303" spans="1:56" ht="15" customHeight="1" x14ac:dyDescent="0.25">
      <c r="A303" s="1">
        <v>29</v>
      </c>
      <c r="B303" s="138" t="s">
        <v>126</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6"/>
      <c r="AL303" s="106"/>
      <c r="AM303" s="106"/>
      <c r="AN303" s="106"/>
      <c r="AO303" s="106"/>
      <c r="AP303" s="106"/>
      <c r="AQ303" s="10"/>
      <c r="AR303" s="10"/>
      <c r="AS303" s="10"/>
      <c r="AT303" s="10"/>
      <c r="AU303" s="10"/>
      <c r="AV303" s="10"/>
      <c r="AW303" s="10"/>
      <c r="AX303" s="10"/>
      <c r="AY303" s="10"/>
      <c r="AZ303" s="10"/>
      <c r="BA303" s="10"/>
      <c r="BB303" s="10"/>
      <c r="BC303" s="10"/>
      <c r="BD303" s="10"/>
    </row>
    <row r="304" spans="1:56" ht="2.25" customHeight="1" x14ac:dyDescent="0.25">
      <c r="A304" s="1"/>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row>
    <row r="305" spans="1:56" ht="15" customHeight="1" x14ac:dyDescent="0.25">
      <c r="A305" s="1"/>
      <c r="B305" s="10"/>
      <c r="C305" s="20" t="s">
        <v>127</v>
      </c>
      <c r="D305" s="20"/>
      <c r="E305" s="20"/>
      <c r="F305" s="20"/>
      <c r="G305" s="20"/>
      <c r="H305" s="20"/>
      <c r="I305" s="20"/>
      <c r="J305" s="20"/>
      <c r="K305" s="20"/>
      <c r="L305" s="20"/>
      <c r="M305" s="20"/>
      <c r="N305" s="20"/>
      <c r="O305" s="20"/>
      <c r="P305" s="20"/>
      <c r="Q305" s="20"/>
      <c r="R305" s="20"/>
      <c r="S305" s="20"/>
      <c r="T305" s="20"/>
      <c r="U305" s="20"/>
      <c r="V305" s="20"/>
      <c r="W305" s="230"/>
      <c r="X305" s="231"/>
      <c r="Y305" s="231"/>
      <c r="Z305" s="231"/>
      <c r="AA305" s="231"/>
      <c r="AB305" s="231"/>
      <c r="AC305" s="231"/>
      <c r="AD305" s="231"/>
      <c r="AE305" s="232"/>
      <c r="AF305" s="88" t="s">
        <v>128</v>
      </c>
      <c r="AG305" s="88"/>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row>
    <row r="306" spans="1:56" ht="2.25" customHeight="1" x14ac:dyDescent="0.25">
      <c r="A306" s="1"/>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row>
    <row r="307" spans="1:56" ht="15" customHeight="1" x14ac:dyDescent="0.25">
      <c r="A307" s="1"/>
      <c r="B307" s="129" t="s">
        <v>129</v>
      </c>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0"/>
      <c r="AR307" s="10"/>
      <c r="AS307" s="10"/>
      <c r="AT307" s="10"/>
      <c r="AU307" s="10"/>
      <c r="AV307" s="10"/>
      <c r="AW307" s="10"/>
      <c r="AX307" s="10"/>
      <c r="AY307" s="10"/>
      <c r="AZ307" s="10"/>
      <c r="BA307" s="10"/>
      <c r="BB307" s="10"/>
      <c r="BC307" s="10"/>
      <c r="BD307" s="10"/>
    </row>
    <row r="308" spans="1:56" ht="2.25" customHeight="1" x14ac:dyDescent="0.25">
      <c r="A308" s="1"/>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row>
    <row r="309" spans="1:56" ht="15" customHeight="1" x14ac:dyDescent="0.25">
      <c r="A309" s="1"/>
      <c r="B309" s="10"/>
      <c r="C309" s="88" t="s">
        <v>41</v>
      </c>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10"/>
      <c r="AR309" s="10"/>
      <c r="AS309" s="10"/>
      <c r="AT309" s="10"/>
      <c r="AU309" s="10"/>
      <c r="AV309" s="10"/>
      <c r="AW309" s="10"/>
      <c r="AX309" s="10"/>
      <c r="AY309" s="10"/>
      <c r="AZ309" s="10"/>
      <c r="BA309" s="10"/>
      <c r="BB309" s="10"/>
      <c r="BC309" s="10"/>
      <c r="BD309" s="10"/>
    </row>
    <row r="310" spans="1:56" ht="15" customHeight="1" x14ac:dyDescent="0.25">
      <c r="A310" s="1"/>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row>
    <row r="311" spans="1:56" ht="15" customHeight="1" x14ac:dyDescent="0.25">
      <c r="A311" s="47">
        <v>30</v>
      </c>
      <c r="B311" s="233" t="s">
        <v>130</v>
      </c>
      <c r="C311" s="233"/>
      <c r="D311" s="233"/>
      <c r="E311" s="233"/>
      <c r="F311" s="233"/>
      <c r="G311" s="233"/>
      <c r="H311" s="233"/>
      <c r="I311" s="233"/>
      <c r="J311" s="233"/>
      <c r="K311" s="233"/>
      <c r="L311" s="233"/>
      <c r="M311" s="233"/>
      <c r="N311" s="233"/>
      <c r="O311" s="233"/>
      <c r="P311" s="233"/>
      <c r="Q311" s="233"/>
      <c r="R311" s="233"/>
      <c r="S311" s="233"/>
      <c r="T311" s="233"/>
      <c r="U311" s="233"/>
      <c r="V311" s="233"/>
      <c r="W311" s="233"/>
      <c r="X311" s="233"/>
      <c r="Y311" s="233"/>
      <c r="Z311" s="233"/>
      <c r="AA311" s="233"/>
      <c r="AB311" s="233"/>
      <c r="AC311" s="233"/>
      <c r="AD311" s="233"/>
      <c r="AE311" s="233"/>
      <c r="AF311" s="233"/>
      <c r="AG311" s="233"/>
      <c r="AH311" s="233"/>
      <c r="AI311" s="233"/>
      <c r="AJ311" s="233"/>
      <c r="AK311" s="233"/>
      <c r="AL311" s="233"/>
      <c r="AM311" s="233"/>
      <c r="AN311" s="233"/>
      <c r="AO311" s="233"/>
      <c r="AP311" s="233"/>
      <c r="AQ311" s="10"/>
      <c r="AR311" s="10"/>
      <c r="AS311" s="10"/>
      <c r="AT311" s="10"/>
      <c r="AU311" s="10"/>
      <c r="AV311" s="10"/>
      <c r="AW311" s="10"/>
      <c r="AX311" s="10"/>
      <c r="AY311" s="10"/>
      <c r="AZ311" s="10"/>
      <c r="BA311" s="10"/>
      <c r="BB311" s="10"/>
      <c r="BC311" s="10"/>
      <c r="BD311" s="10"/>
    </row>
    <row r="312" spans="1:56" ht="2.25" customHeight="1" x14ac:dyDescent="0.25">
      <c r="A312" s="47"/>
      <c r="B312" s="233"/>
      <c r="C312" s="233"/>
      <c r="D312" s="233"/>
      <c r="E312" s="233"/>
      <c r="F312" s="233"/>
      <c r="G312" s="233"/>
      <c r="H312" s="233"/>
      <c r="I312" s="233"/>
      <c r="J312" s="233"/>
      <c r="K312" s="233"/>
      <c r="L312" s="233"/>
      <c r="M312" s="233"/>
      <c r="N312" s="233"/>
      <c r="O312" s="233"/>
      <c r="P312" s="233"/>
      <c r="Q312" s="233"/>
      <c r="R312" s="233"/>
      <c r="S312" s="233"/>
      <c r="T312" s="233"/>
      <c r="U312" s="233"/>
      <c r="V312" s="233"/>
      <c r="W312" s="233"/>
      <c r="X312" s="233"/>
      <c r="Y312" s="233"/>
      <c r="Z312" s="233"/>
      <c r="AA312" s="233"/>
      <c r="AB312" s="233"/>
      <c r="AC312" s="233"/>
      <c r="AD312" s="233"/>
      <c r="AE312" s="233"/>
      <c r="AF312" s="233"/>
      <c r="AG312" s="233"/>
      <c r="AH312" s="233"/>
      <c r="AI312" s="233"/>
      <c r="AJ312" s="233"/>
      <c r="AK312" s="233"/>
      <c r="AL312" s="233"/>
      <c r="AM312" s="233"/>
      <c r="AN312" s="233"/>
      <c r="AO312" s="233"/>
      <c r="AP312" s="233"/>
      <c r="AQ312" s="10"/>
      <c r="AR312" s="10"/>
      <c r="AS312" s="10"/>
      <c r="AT312" s="10"/>
      <c r="AU312" s="10"/>
      <c r="AV312" s="10"/>
      <c r="AW312" s="10"/>
      <c r="AX312" s="10"/>
      <c r="AY312" s="10"/>
      <c r="AZ312" s="10"/>
      <c r="BA312" s="10"/>
      <c r="BB312" s="10"/>
      <c r="BC312" s="10"/>
      <c r="BD312" s="10"/>
    </row>
    <row r="313" spans="1:56" ht="15" customHeight="1" x14ac:dyDescent="0.25">
      <c r="A313" s="1"/>
      <c r="B313" s="10"/>
      <c r="C313" s="88" t="s">
        <v>131</v>
      </c>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10"/>
      <c r="AR313" s="10"/>
      <c r="AS313" s="10"/>
      <c r="AT313" s="10"/>
      <c r="AU313" s="10"/>
      <c r="AV313" s="10"/>
      <c r="AW313" s="10"/>
      <c r="AX313" s="10"/>
      <c r="AY313" s="10"/>
      <c r="AZ313" s="10"/>
      <c r="BA313" s="10"/>
      <c r="BB313" s="10"/>
      <c r="BC313" s="10"/>
      <c r="BD313" s="10"/>
    </row>
    <row r="314" spans="1:56" ht="2.25" customHeight="1" x14ac:dyDescent="0.25">
      <c r="A314" s="1"/>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row>
    <row r="315" spans="1:56" ht="15" customHeight="1" x14ac:dyDescent="0.25">
      <c r="A315" s="1"/>
      <c r="B315" s="10"/>
      <c r="C315" s="88" t="s">
        <v>132</v>
      </c>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c r="AI315" s="88"/>
      <c r="AJ315" s="88"/>
      <c r="AK315" s="88"/>
      <c r="AL315" s="88"/>
      <c r="AM315" s="88"/>
      <c r="AN315" s="88"/>
      <c r="AO315" s="88"/>
      <c r="AP315" s="88"/>
      <c r="AQ315" s="10"/>
      <c r="AR315" s="10"/>
      <c r="AS315" s="10"/>
      <c r="AT315" s="10"/>
      <c r="AU315" s="10"/>
      <c r="AV315" s="10"/>
      <c r="AW315" s="10"/>
      <c r="AX315" s="10"/>
      <c r="AY315" s="10"/>
      <c r="AZ315" s="10"/>
      <c r="BA315" s="10"/>
      <c r="BB315" s="10"/>
      <c r="BC315" s="10"/>
      <c r="BD315" s="10"/>
    </row>
    <row r="316" spans="1:56" ht="15" customHeight="1" x14ac:dyDescent="0.25">
      <c r="A316" s="1"/>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row>
    <row r="317" spans="1:56" ht="15" customHeight="1" x14ac:dyDescent="0.25">
      <c r="A317" s="1">
        <v>31</v>
      </c>
      <c r="B317" s="106" t="s">
        <v>133</v>
      </c>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10"/>
      <c r="AR317" s="10"/>
      <c r="AS317" s="10"/>
      <c r="AT317" s="10"/>
      <c r="AU317" s="10"/>
      <c r="AV317" s="10"/>
      <c r="AW317" s="10"/>
      <c r="AX317" s="10"/>
      <c r="AY317" s="10"/>
      <c r="AZ317" s="10"/>
      <c r="BA317" s="10"/>
      <c r="BB317" s="10"/>
      <c r="BC317" s="10"/>
      <c r="BD317" s="10"/>
    </row>
    <row r="318" spans="1:56" ht="2.25" customHeight="1" x14ac:dyDescent="0.25">
      <c r="A318" s="1"/>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row>
    <row r="319" spans="1:56" ht="15" customHeight="1" x14ac:dyDescent="0.25">
      <c r="A319" s="1"/>
      <c r="B319" s="10"/>
      <c r="C319" s="88" t="s">
        <v>134</v>
      </c>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c r="AP319" s="88"/>
      <c r="AQ319" s="10"/>
      <c r="AR319" s="10"/>
      <c r="AS319" s="10"/>
      <c r="AT319" s="10"/>
      <c r="AU319" s="10"/>
      <c r="AV319" s="10"/>
      <c r="AW319" s="10"/>
      <c r="AX319" s="10"/>
      <c r="AY319" s="10"/>
      <c r="AZ319" s="10"/>
      <c r="BA319" s="10"/>
      <c r="BB319" s="10"/>
      <c r="BC319" s="10"/>
      <c r="BD319" s="10"/>
    </row>
    <row r="320" spans="1:56" ht="2.25" customHeight="1" x14ac:dyDescent="0.25">
      <c r="A320" s="1"/>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row>
    <row r="321" spans="1:56" ht="15" customHeight="1" x14ac:dyDescent="0.25">
      <c r="A321" s="1"/>
      <c r="B321" s="10"/>
      <c r="C321" s="236" t="s">
        <v>135</v>
      </c>
      <c r="D321" s="236"/>
      <c r="E321" s="236"/>
      <c r="F321" s="236"/>
      <c r="G321" s="236"/>
      <c r="H321" s="236"/>
      <c r="I321" s="236"/>
      <c r="J321" s="236"/>
      <c r="K321" s="236"/>
      <c r="L321" s="236"/>
      <c r="M321" s="236"/>
      <c r="N321" s="236"/>
      <c r="O321" s="236"/>
      <c r="P321" s="236"/>
      <c r="Q321" s="236"/>
      <c r="R321" s="236"/>
      <c r="S321" s="236"/>
      <c r="T321" s="236"/>
      <c r="U321" s="236"/>
      <c r="V321" s="236"/>
      <c r="W321" s="236"/>
      <c r="X321" s="236"/>
      <c r="Y321" s="236"/>
      <c r="Z321" s="236"/>
      <c r="AA321" s="236"/>
      <c r="AB321" s="236"/>
      <c r="AC321" s="236"/>
      <c r="AD321" s="236"/>
      <c r="AE321" s="236"/>
      <c r="AF321" s="236"/>
      <c r="AG321" s="236"/>
      <c r="AH321" s="236"/>
      <c r="AI321" s="236"/>
      <c r="AJ321" s="236"/>
      <c r="AK321" s="236"/>
      <c r="AL321" s="236"/>
      <c r="AM321" s="236"/>
      <c r="AN321" s="236"/>
      <c r="AO321" s="236"/>
      <c r="AP321" s="236"/>
      <c r="AQ321" s="10"/>
      <c r="AR321" s="10"/>
      <c r="AS321" s="10"/>
      <c r="AT321" s="10"/>
      <c r="AU321" s="10"/>
      <c r="AV321" s="10"/>
      <c r="AW321" s="10"/>
      <c r="AX321" s="10"/>
      <c r="AY321" s="10"/>
      <c r="AZ321" s="10"/>
      <c r="BA321" s="10"/>
      <c r="BB321" s="10"/>
      <c r="BC321" s="10"/>
      <c r="BD321" s="10"/>
    </row>
    <row r="322" spans="1:56" ht="2.25" customHeight="1" x14ac:dyDescent="0.25">
      <c r="A322" s="1"/>
      <c r="B322" s="10"/>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10"/>
      <c r="AR322" s="10"/>
      <c r="AS322" s="10"/>
      <c r="AT322" s="10"/>
      <c r="AU322" s="10"/>
      <c r="AV322" s="10"/>
      <c r="AW322" s="10"/>
      <c r="AX322" s="10"/>
      <c r="AY322" s="10"/>
      <c r="AZ322" s="10"/>
      <c r="BA322" s="10"/>
      <c r="BB322" s="10"/>
      <c r="BC322" s="10"/>
      <c r="BD322" s="10"/>
    </row>
    <row r="323" spans="1:56" ht="15" customHeight="1" x14ac:dyDescent="0.25">
      <c r="A323" s="1"/>
      <c r="B323" s="10"/>
      <c r="C323" s="236" t="s">
        <v>136</v>
      </c>
      <c r="D323" s="236"/>
      <c r="E323" s="236"/>
      <c r="F323" s="236"/>
      <c r="G323" s="236"/>
      <c r="H323" s="236"/>
      <c r="I323" s="236"/>
      <c r="J323" s="236"/>
      <c r="K323" s="236"/>
      <c r="L323" s="236"/>
      <c r="M323" s="236"/>
      <c r="N323" s="236"/>
      <c r="O323" s="236"/>
      <c r="P323" s="236"/>
      <c r="Q323" s="236"/>
      <c r="R323" s="236"/>
      <c r="S323" s="236"/>
      <c r="T323" s="236"/>
      <c r="U323" s="236"/>
      <c r="V323" s="236"/>
      <c r="W323" s="236"/>
      <c r="X323" s="236"/>
      <c r="Y323" s="236"/>
      <c r="Z323" s="236"/>
      <c r="AA323" s="236"/>
      <c r="AB323" s="236"/>
      <c r="AC323" s="236"/>
      <c r="AD323" s="236"/>
      <c r="AE323" s="236"/>
      <c r="AF323" s="236"/>
      <c r="AG323" s="236"/>
      <c r="AH323" s="236"/>
      <c r="AI323" s="236"/>
      <c r="AJ323" s="236"/>
      <c r="AK323" s="236"/>
      <c r="AL323" s="236"/>
      <c r="AM323" s="236"/>
      <c r="AN323" s="236"/>
      <c r="AO323" s="236"/>
      <c r="AP323" s="236"/>
      <c r="AQ323" s="10"/>
      <c r="AR323" s="10"/>
      <c r="AS323" s="10"/>
      <c r="AT323" s="10"/>
      <c r="AU323" s="10"/>
      <c r="AV323" s="10"/>
      <c r="AW323" s="10"/>
      <c r="AX323" s="10"/>
      <c r="AY323" s="10"/>
      <c r="AZ323" s="10"/>
      <c r="BA323" s="10"/>
      <c r="BB323" s="10"/>
      <c r="BC323" s="10"/>
      <c r="BD323" s="10"/>
    </row>
    <row r="324" spans="1:56" ht="2.25" customHeight="1" x14ac:dyDescent="0.25">
      <c r="A324" s="1"/>
      <c r="B324" s="10"/>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10"/>
      <c r="AR324" s="10"/>
      <c r="AS324" s="10"/>
      <c r="AT324" s="10"/>
      <c r="AU324" s="10"/>
      <c r="AV324" s="10"/>
      <c r="AW324" s="10"/>
      <c r="AX324" s="10"/>
      <c r="AY324" s="10"/>
      <c r="AZ324" s="10"/>
      <c r="BA324" s="10"/>
      <c r="BB324" s="10"/>
      <c r="BC324" s="10"/>
      <c r="BD324" s="10"/>
    </row>
    <row r="325" spans="1:56" ht="15" customHeight="1" x14ac:dyDescent="0.25">
      <c r="A325" s="1"/>
      <c r="B325" s="10"/>
      <c r="C325" s="237" t="s">
        <v>137</v>
      </c>
      <c r="D325" s="237"/>
      <c r="E325" s="237"/>
      <c r="F325" s="237"/>
      <c r="G325" s="237"/>
      <c r="H325" s="237"/>
      <c r="I325" s="237"/>
      <c r="J325" s="237"/>
      <c r="K325" s="237"/>
      <c r="L325" s="237"/>
      <c r="M325" s="237"/>
      <c r="N325" s="237"/>
      <c r="O325" s="237"/>
      <c r="P325" s="237"/>
      <c r="Q325" s="237"/>
      <c r="R325" s="237"/>
      <c r="S325" s="237"/>
      <c r="T325" s="237"/>
      <c r="U325" s="237"/>
      <c r="V325" s="237"/>
      <c r="W325" s="237"/>
      <c r="X325" s="237"/>
      <c r="Y325" s="237"/>
      <c r="Z325" s="237"/>
      <c r="AA325" s="237"/>
      <c r="AB325" s="237"/>
      <c r="AC325" s="237"/>
      <c r="AD325" s="237"/>
      <c r="AE325" s="237"/>
      <c r="AF325" s="237"/>
      <c r="AG325" s="237"/>
      <c r="AH325" s="237"/>
      <c r="AI325" s="237"/>
      <c r="AJ325" s="237"/>
      <c r="AK325" s="237"/>
      <c r="AL325" s="237"/>
      <c r="AM325" s="237"/>
      <c r="AN325" s="237"/>
      <c r="AO325" s="237"/>
      <c r="AP325" s="237"/>
      <c r="AQ325" s="10"/>
      <c r="AR325" s="10"/>
      <c r="AS325" s="10"/>
      <c r="AT325" s="10"/>
      <c r="AU325" s="10"/>
      <c r="AV325" s="10"/>
      <c r="AW325" s="10"/>
      <c r="AX325" s="10"/>
      <c r="AY325" s="10"/>
      <c r="AZ325" s="10"/>
      <c r="BA325" s="10"/>
      <c r="BB325" s="10"/>
      <c r="BC325" s="10"/>
      <c r="BD325" s="10"/>
    </row>
    <row r="326" spans="1:56" ht="2.25" customHeight="1" x14ac:dyDescent="0.25">
      <c r="A326" s="1"/>
      <c r="B326" s="10"/>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10"/>
      <c r="AR326" s="10"/>
      <c r="AS326" s="10"/>
      <c r="AT326" s="10"/>
      <c r="AU326" s="10"/>
      <c r="AV326" s="10"/>
      <c r="AW326" s="10"/>
      <c r="AX326" s="10"/>
      <c r="AY326" s="10"/>
      <c r="AZ326" s="10"/>
      <c r="BA326" s="10"/>
      <c r="BB326" s="10"/>
      <c r="BC326" s="10"/>
      <c r="BD326" s="10"/>
    </row>
    <row r="327" spans="1:56" ht="15" customHeight="1" x14ac:dyDescent="0.25">
      <c r="A327" s="1"/>
      <c r="B327" s="10"/>
      <c r="C327" s="10" t="s">
        <v>138</v>
      </c>
      <c r="D327" s="55"/>
      <c r="E327" s="55"/>
      <c r="F327" s="63"/>
      <c r="G327" s="69"/>
      <c r="H327" s="69"/>
      <c r="I327" s="69"/>
      <c r="J327" s="238"/>
      <c r="K327" s="239"/>
      <c r="L327" s="239"/>
      <c r="M327" s="239"/>
      <c r="N327" s="239"/>
      <c r="O327" s="239"/>
      <c r="P327" s="239"/>
      <c r="Q327" s="239"/>
      <c r="R327" s="239"/>
      <c r="S327" s="239"/>
      <c r="T327" s="239"/>
      <c r="U327" s="239"/>
      <c r="V327" s="239"/>
      <c r="W327" s="239"/>
      <c r="X327" s="239"/>
      <c r="Y327" s="239"/>
      <c r="Z327" s="239"/>
      <c r="AA327" s="239"/>
      <c r="AB327" s="239"/>
      <c r="AC327" s="239"/>
      <c r="AD327" s="239"/>
      <c r="AE327" s="239"/>
      <c r="AF327" s="239"/>
      <c r="AG327" s="239"/>
      <c r="AH327" s="239"/>
      <c r="AI327" s="239"/>
      <c r="AJ327" s="239"/>
      <c r="AK327" s="239"/>
      <c r="AL327" s="239"/>
      <c r="AM327" s="239"/>
      <c r="AN327" s="239"/>
      <c r="AO327" s="239"/>
      <c r="AP327" s="240"/>
      <c r="AQ327" s="10"/>
      <c r="AR327" s="10"/>
      <c r="AS327" s="10"/>
      <c r="AT327" s="10"/>
      <c r="AU327" s="10"/>
      <c r="AV327" s="10"/>
      <c r="AW327" s="10"/>
      <c r="AX327" s="10"/>
      <c r="AY327" s="10"/>
      <c r="AZ327" s="10"/>
      <c r="BA327" s="10"/>
      <c r="BB327" s="10"/>
      <c r="BC327" s="10"/>
      <c r="BD327" s="10"/>
    </row>
    <row r="328" spans="1:56" ht="15" customHeight="1" x14ac:dyDescent="0.25">
      <c r="A328" s="1"/>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row>
    <row r="329" spans="1:56" ht="15" customHeight="1" x14ac:dyDescent="0.25">
      <c r="A329" s="47">
        <v>32</v>
      </c>
      <c r="B329" s="233" t="s">
        <v>139</v>
      </c>
      <c r="C329" s="233"/>
      <c r="D329" s="233"/>
      <c r="E329" s="233"/>
      <c r="F329" s="233"/>
      <c r="G329" s="233"/>
      <c r="H329" s="233"/>
      <c r="I329" s="233"/>
      <c r="J329" s="233"/>
      <c r="K329" s="233"/>
      <c r="L329" s="233"/>
      <c r="M329" s="233"/>
      <c r="N329" s="233"/>
      <c r="O329" s="233"/>
      <c r="P329" s="233"/>
      <c r="Q329" s="233"/>
      <c r="R329" s="233"/>
      <c r="S329" s="233"/>
      <c r="T329" s="233"/>
      <c r="U329" s="233"/>
      <c r="V329" s="233"/>
      <c r="W329" s="233"/>
      <c r="X329" s="233"/>
      <c r="Y329" s="233"/>
      <c r="Z329" s="233"/>
      <c r="AA329" s="233"/>
      <c r="AB329" s="233"/>
      <c r="AC329" s="233"/>
      <c r="AD329" s="233"/>
      <c r="AE329" s="233"/>
      <c r="AF329" s="233"/>
      <c r="AG329" s="233"/>
      <c r="AH329" s="233"/>
      <c r="AI329" s="233"/>
      <c r="AJ329" s="233"/>
      <c r="AK329" s="233"/>
      <c r="AL329" s="233"/>
      <c r="AM329" s="233"/>
      <c r="AN329" s="233"/>
      <c r="AO329" s="233"/>
      <c r="AP329" s="233"/>
      <c r="AQ329" s="10"/>
      <c r="AR329" s="10"/>
      <c r="AS329" s="10"/>
      <c r="AT329" s="10"/>
      <c r="AU329" s="10"/>
      <c r="AV329" s="10"/>
      <c r="AW329" s="10"/>
      <c r="AX329" s="10"/>
      <c r="AY329" s="10"/>
      <c r="AZ329" s="10"/>
      <c r="BA329" s="10"/>
      <c r="BB329" s="10"/>
      <c r="BC329" s="10"/>
      <c r="BD329" s="10"/>
    </row>
    <row r="330" spans="1:56" ht="15" customHeight="1" x14ac:dyDescent="0.25">
      <c r="A330" s="47"/>
      <c r="B330" s="233"/>
      <c r="C330" s="233"/>
      <c r="D330" s="233"/>
      <c r="E330" s="233"/>
      <c r="F330" s="233"/>
      <c r="G330" s="233"/>
      <c r="H330" s="233"/>
      <c r="I330" s="233"/>
      <c r="J330" s="233"/>
      <c r="K330" s="233"/>
      <c r="L330" s="233"/>
      <c r="M330" s="233"/>
      <c r="N330" s="233"/>
      <c r="O330" s="233"/>
      <c r="P330" s="233"/>
      <c r="Q330" s="233"/>
      <c r="R330" s="233"/>
      <c r="S330" s="233"/>
      <c r="T330" s="233"/>
      <c r="U330" s="233"/>
      <c r="V330" s="233"/>
      <c r="W330" s="233"/>
      <c r="X330" s="233"/>
      <c r="Y330" s="233"/>
      <c r="Z330" s="233"/>
      <c r="AA330" s="233"/>
      <c r="AB330" s="233"/>
      <c r="AC330" s="233"/>
      <c r="AD330" s="233"/>
      <c r="AE330" s="233"/>
      <c r="AF330" s="233"/>
      <c r="AG330" s="233"/>
      <c r="AH330" s="233"/>
      <c r="AI330" s="233"/>
      <c r="AJ330" s="233"/>
      <c r="AK330" s="233"/>
      <c r="AL330" s="233"/>
      <c r="AM330" s="233"/>
      <c r="AN330" s="233"/>
      <c r="AO330" s="233"/>
      <c r="AP330" s="233"/>
      <c r="AQ330" s="10"/>
      <c r="AR330" s="10"/>
      <c r="AS330" s="10"/>
      <c r="AT330" s="10"/>
      <c r="AU330" s="10"/>
      <c r="AV330" s="10"/>
      <c r="AW330" s="10"/>
      <c r="AX330" s="10"/>
      <c r="AY330" s="10"/>
      <c r="AZ330" s="10"/>
      <c r="BA330" s="10"/>
      <c r="BB330" s="10"/>
      <c r="BC330" s="10"/>
      <c r="BD330" s="10"/>
    </row>
    <row r="331" spans="1:56" ht="15" customHeight="1" x14ac:dyDescent="0.25">
      <c r="A331" s="1"/>
      <c r="B331" s="10"/>
      <c r="C331" s="88" t="s">
        <v>140</v>
      </c>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88"/>
      <c r="AN331" s="88"/>
      <c r="AO331" s="88"/>
      <c r="AP331" s="88"/>
      <c r="AQ331" s="10"/>
      <c r="AR331" s="10"/>
      <c r="AS331" s="10"/>
      <c r="AT331" s="10"/>
      <c r="AU331" s="10"/>
      <c r="AV331" s="10"/>
      <c r="AW331" s="10"/>
      <c r="AX331" s="10"/>
      <c r="AY331" s="10"/>
      <c r="AZ331" s="10"/>
      <c r="BA331" s="10"/>
      <c r="BB331" s="10"/>
      <c r="BC331" s="10"/>
      <c r="BD331" s="10"/>
    </row>
    <row r="332" spans="1:56" ht="15" customHeight="1" x14ac:dyDescent="0.25">
      <c r="A332" s="1"/>
      <c r="B332" s="10"/>
      <c r="C332" s="88" t="s">
        <v>141</v>
      </c>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88"/>
      <c r="AN332" s="88"/>
      <c r="AO332" s="88"/>
      <c r="AP332" s="88"/>
      <c r="AQ332" s="10"/>
      <c r="AR332" s="10"/>
      <c r="AS332" s="10"/>
      <c r="AT332" s="10"/>
      <c r="AU332" s="10"/>
      <c r="AV332" s="10"/>
      <c r="AW332" s="10"/>
      <c r="AX332" s="10"/>
      <c r="AY332" s="10"/>
      <c r="AZ332" s="10"/>
      <c r="BA332" s="10"/>
      <c r="BB332" s="10"/>
      <c r="BC332" s="10"/>
      <c r="BD332" s="10"/>
    </row>
    <row r="333" spans="1:56" ht="15" customHeight="1" x14ac:dyDescent="0.25">
      <c r="A333" s="1"/>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row>
    <row r="334" spans="1:56" ht="15" customHeight="1" x14ac:dyDescent="0.25">
      <c r="A334" s="1">
        <v>33</v>
      </c>
      <c r="B334" s="138" t="s">
        <v>142</v>
      </c>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c r="AP334" s="122"/>
      <c r="AQ334" s="10"/>
      <c r="AR334" s="10"/>
      <c r="AS334" s="10"/>
      <c r="AT334" s="10"/>
      <c r="AU334" s="10"/>
      <c r="AV334" s="10"/>
      <c r="AW334" s="10"/>
      <c r="AX334" s="10"/>
      <c r="AY334" s="10"/>
      <c r="AZ334" s="10"/>
      <c r="BA334" s="10"/>
      <c r="BB334" s="10"/>
      <c r="BC334" s="10"/>
      <c r="BD334" s="10"/>
    </row>
    <row r="335" spans="1:56" ht="2.25" customHeight="1" x14ac:dyDescent="0.25">
      <c r="A335" s="1"/>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row>
    <row r="336" spans="1:56" ht="15" customHeight="1" x14ac:dyDescent="0.25">
      <c r="A336" s="1"/>
      <c r="B336" s="113"/>
      <c r="C336" s="114"/>
      <c r="D336" s="114"/>
      <c r="E336" s="115"/>
      <c r="F336" s="10"/>
      <c r="G336" s="10" t="s">
        <v>143</v>
      </c>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row>
    <row r="337" spans="1:56" ht="15" customHeight="1" x14ac:dyDescent="0.25">
      <c r="A337" s="1"/>
      <c r="B337" s="45"/>
      <c r="C337" s="45"/>
      <c r="D337" s="45"/>
      <c r="E337" s="45"/>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row>
    <row r="338" spans="1:56" ht="15" customHeight="1" x14ac:dyDescent="0.25">
      <c r="A338" s="1">
        <v>34</v>
      </c>
      <c r="B338" s="234" t="s">
        <v>144</v>
      </c>
      <c r="C338" s="234"/>
      <c r="D338" s="234"/>
      <c r="E338" s="234"/>
      <c r="F338" s="234"/>
      <c r="G338" s="234"/>
      <c r="H338" s="234"/>
      <c r="I338" s="234"/>
      <c r="J338" s="234"/>
      <c r="K338" s="234"/>
      <c r="L338" s="234"/>
      <c r="M338" s="234"/>
      <c r="N338" s="234"/>
      <c r="O338" s="234"/>
      <c r="P338" s="234"/>
      <c r="Q338" s="234"/>
      <c r="R338" s="234"/>
      <c r="S338" s="234"/>
      <c r="T338" s="234"/>
      <c r="U338" s="234"/>
      <c r="V338" s="234"/>
      <c r="W338" s="234"/>
      <c r="X338" s="234"/>
      <c r="Y338" s="234"/>
      <c r="Z338" s="234"/>
      <c r="AA338" s="234"/>
      <c r="AB338" s="234"/>
      <c r="AC338" s="234"/>
      <c r="AD338" s="234"/>
      <c r="AE338" s="234"/>
      <c r="AF338" s="234"/>
      <c r="AG338" s="234"/>
      <c r="AH338" s="234"/>
      <c r="AI338" s="234"/>
      <c r="AJ338" s="234"/>
      <c r="AK338" s="234"/>
      <c r="AL338" s="234"/>
      <c r="AM338" s="234"/>
      <c r="AN338" s="234"/>
      <c r="AO338" s="234"/>
      <c r="AP338" s="234"/>
      <c r="AQ338" s="22"/>
      <c r="AR338" s="22"/>
      <c r="AS338" s="22"/>
      <c r="AT338" s="22"/>
      <c r="AU338" s="10"/>
      <c r="AV338" s="10"/>
      <c r="AW338" s="10"/>
      <c r="AX338" s="10"/>
      <c r="AY338" s="10"/>
      <c r="AZ338" s="10"/>
      <c r="BA338" s="10"/>
      <c r="BB338" s="10"/>
      <c r="BC338" s="10"/>
      <c r="BD338" s="10"/>
    </row>
    <row r="339" spans="1:56" ht="30" customHeight="1" x14ac:dyDescent="0.25">
      <c r="A339" s="1"/>
      <c r="B339" s="235" t="s">
        <v>145</v>
      </c>
      <c r="C339" s="229"/>
      <c r="D339" s="229"/>
      <c r="E339" s="229"/>
      <c r="F339" s="229"/>
      <c r="G339" s="229"/>
      <c r="H339" s="229"/>
      <c r="I339" s="229"/>
      <c r="J339" s="229"/>
      <c r="K339" s="229"/>
      <c r="L339" s="229"/>
      <c r="M339" s="229"/>
      <c r="N339" s="229"/>
      <c r="O339" s="229"/>
      <c r="P339" s="229"/>
      <c r="Q339" s="229"/>
      <c r="R339" s="229"/>
      <c r="S339" s="229"/>
      <c r="T339" s="229"/>
      <c r="U339" s="229"/>
      <c r="V339" s="229"/>
      <c r="W339" s="229"/>
      <c r="X339" s="229"/>
      <c r="Y339" s="229"/>
      <c r="Z339" s="229"/>
      <c r="AA339" s="229"/>
      <c r="AB339" s="229"/>
      <c r="AC339" s="229"/>
      <c r="AD339" s="229"/>
      <c r="AE339" s="229"/>
      <c r="AF339" s="229"/>
      <c r="AG339" s="229"/>
      <c r="AH339" s="229"/>
      <c r="AI339" s="229"/>
      <c r="AJ339" s="229"/>
      <c r="AK339" s="229"/>
      <c r="AL339" s="229"/>
      <c r="AM339" s="229"/>
      <c r="AN339" s="229"/>
      <c r="AO339" s="229"/>
      <c r="AP339" s="229"/>
      <c r="AQ339" s="22"/>
      <c r="AR339" s="22"/>
      <c r="AS339" s="22"/>
      <c r="AT339" s="22"/>
      <c r="AU339" s="10"/>
      <c r="AV339" s="10"/>
      <c r="AW339" s="10"/>
      <c r="AX339" s="10"/>
      <c r="AY339" s="10"/>
      <c r="AZ339" s="10"/>
      <c r="BA339" s="10"/>
      <c r="BB339" s="10"/>
      <c r="BC339" s="10"/>
      <c r="BD339" s="10"/>
    </row>
    <row r="340" spans="1:56" ht="2.25" customHeight="1" x14ac:dyDescent="0.25">
      <c r="A340" s="1"/>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22"/>
      <c r="AR340" s="22"/>
      <c r="AS340" s="22"/>
      <c r="AT340" s="22"/>
      <c r="AU340" s="10"/>
      <c r="AV340" s="10"/>
      <c r="AW340" s="10"/>
      <c r="AX340" s="10"/>
      <c r="AY340" s="10"/>
      <c r="AZ340" s="10"/>
      <c r="BA340" s="10"/>
      <c r="BB340" s="10"/>
      <c r="BC340" s="10"/>
      <c r="BD340" s="10"/>
    </row>
    <row r="341" spans="1:56" ht="15" customHeight="1" x14ac:dyDescent="0.25">
      <c r="A341" s="1"/>
      <c r="B341" s="228"/>
      <c r="C341" s="228"/>
      <c r="D341" s="228"/>
      <c r="E341" s="228"/>
      <c r="F341" s="46"/>
      <c r="G341" s="45" t="s">
        <v>146</v>
      </c>
      <c r="H341" s="45"/>
      <c r="I341" s="45"/>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22"/>
      <c r="AR341" s="22"/>
      <c r="AS341" s="22"/>
      <c r="AT341" s="22"/>
      <c r="AU341" s="10"/>
      <c r="AV341" s="10"/>
      <c r="AW341" s="10"/>
      <c r="AX341" s="10"/>
      <c r="AY341" s="10"/>
      <c r="AZ341" s="10"/>
      <c r="BA341" s="10"/>
      <c r="BB341" s="10"/>
      <c r="BC341" s="10"/>
      <c r="BD341" s="10"/>
    </row>
    <row r="342" spans="1:56" ht="15" customHeight="1" x14ac:dyDescent="0.25">
      <c r="A342" s="1"/>
      <c r="B342" s="45"/>
      <c r="C342" s="45"/>
      <c r="D342" s="45"/>
      <c r="E342" s="45"/>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row>
    <row r="343" spans="1:56" ht="15" customHeight="1" x14ac:dyDescent="0.25">
      <c r="A343" s="1"/>
      <c r="B343" s="173" t="s">
        <v>147</v>
      </c>
      <c r="C343" s="173"/>
      <c r="D343" s="173"/>
      <c r="E343" s="173"/>
      <c r="F343" s="173"/>
      <c r="G343" s="173"/>
      <c r="H343" s="173"/>
      <c r="I343" s="173"/>
      <c r="J343" s="173"/>
      <c r="K343" s="173"/>
      <c r="L343" s="173"/>
      <c r="M343" s="173"/>
      <c r="N343" s="173"/>
      <c r="O343" s="173"/>
      <c r="P343" s="173"/>
      <c r="Q343" s="173"/>
      <c r="R343" s="173"/>
      <c r="S343" s="173"/>
      <c r="T343" s="173"/>
      <c r="U343" s="173"/>
      <c r="V343" s="173"/>
      <c r="W343" s="173"/>
      <c r="X343" s="173"/>
      <c r="Y343" s="173"/>
      <c r="Z343" s="173"/>
      <c r="AA343" s="173"/>
      <c r="AB343" s="173"/>
      <c r="AC343" s="173"/>
      <c r="AD343" s="173"/>
      <c r="AE343" s="173"/>
      <c r="AF343" s="173"/>
      <c r="AG343" s="173"/>
      <c r="AH343" s="173"/>
      <c r="AI343" s="173"/>
      <c r="AJ343" s="173"/>
      <c r="AK343" s="173"/>
      <c r="AL343" s="173"/>
      <c r="AM343" s="173"/>
      <c r="AN343" s="173"/>
      <c r="AO343" s="173"/>
      <c r="AP343" s="174"/>
      <c r="AQ343" s="10"/>
      <c r="AR343" s="10"/>
      <c r="AS343" s="10"/>
      <c r="AT343" s="10"/>
      <c r="AU343" s="10"/>
      <c r="AV343" s="10"/>
      <c r="AW343" s="10"/>
      <c r="AX343" s="10"/>
      <c r="AY343" s="10"/>
      <c r="AZ343" s="10"/>
      <c r="BA343" s="10"/>
      <c r="BB343" s="10"/>
      <c r="BC343" s="10"/>
      <c r="BD343" s="10"/>
    </row>
    <row r="344" spans="1:56" ht="15" customHeight="1" x14ac:dyDescent="0.25">
      <c r="A344" s="1"/>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21"/>
      <c r="AQ344" s="10"/>
      <c r="AR344" s="10"/>
      <c r="AS344" s="10"/>
      <c r="AT344" s="10"/>
      <c r="AU344" s="10"/>
      <c r="AV344" s="10"/>
      <c r="AW344" s="10"/>
      <c r="AX344" s="10"/>
      <c r="AY344" s="10"/>
      <c r="AZ344" s="10"/>
      <c r="BA344" s="10"/>
      <c r="BB344" s="10"/>
      <c r="BC344" s="10"/>
      <c r="BD344" s="10"/>
    </row>
    <row r="345" spans="1:56" ht="15" customHeight="1" x14ac:dyDescent="0.25">
      <c r="A345" s="1">
        <v>35</v>
      </c>
      <c r="B345" s="241" t="s">
        <v>148</v>
      </c>
      <c r="C345" s="242"/>
      <c r="D345" s="242"/>
      <c r="E345" s="242"/>
      <c r="F345" s="242"/>
      <c r="G345" s="242"/>
      <c r="H345" s="242"/>
      <c r="I345" s="242"/>
      <c r="J345" s="242"/>
      <c r="K345" s="242"/>
      <c r="L345" s="242"/>
      <c r="M345" s="242"/>
      <c r="N345" s="242"/>
      <c r="O345" s="242"/>
      <c r="P345" s="242"/>
      <c r="Q345" s="242"/>
      <c r="R345" s="242"/>
      <c r="S345" s="242"/>
      <c r="T345" s="242"/>
      <c r="U345" s="242"/>
      <c r="V345" s="242"/>
      <c r="W345" s="242"/>
      <c r="X345" s="242"/>
      <c r="Y345" s="242"/>
      <c r="Z345" s="242"/>
      <c r="AA345" s="242"/>
      <c r="AB345" s="242"/>
      <c r="AC345" s="242"/>
      <c r="AD345" s="242"/>
      <c r="AE345" s="242"/>
      <c r="AF345" s="242"/>
      <c r="AG345" s="242"/>
      <c r="AH345" s="242"/>
      <c r="AI345" s="242"/>
      <c r="AJ345" s="242"/>
      <c r="AK345" s="242"/>
      <c r="AL345" s="242"/>
      <c r="AM345" s="242"/>
      <c r="AN345" s="242"/>
      <c r="AO345" s="242"/>
      <c r="AP345" s="242"/>
      <c r="AQ345" s="242"/>
      <c r="AR345" s="242"/>
      <c r="AS345" s="10"/>
      <c r="AT345" s="10"/>
      <c r="AU345" s="10"/>
      <c r="AV345" s="10"/>
      <c r="AW345" s="10"/>
      <c r="AX345" s="10"/>
      <c r="AY345" s="10"/>
      <c r="AZ345" s="10"/>
      <c r="BA345" s="10"/>
      <c r="BB345" s="10"/>
      <c r="BC345" s="10"/>
      <c r="BD345" s="10"/>
    </row>
    <row r="346" spans="1:56" ht="15" customHeight="1" x14ac:dyDescent="0.25">
      <c r="A346" s="1"/>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21"/>
      <c r="AQ346" s="10"/>
      <c r="AR346" s="10"/>
      <c r="AS346" s="10"/>
      <c r="AT346" s="10"/>
      <c r="AU346" s="10"/>
      <c r="AV346" s="10"/>
      <c r="AW346" s="10"/>
      <c r="AX346" s="10"/>
      <c r="AY346" s="10"/>
      <c r="AZ346" s="10"/>
      <c r="BA346" s="10"/>
      <c r="BB346" s="10"/>
      <c r="BC346" s="10"/>
      <c r="BD346" s="10"/>
    </row>
    <row r="347" spans="1:56" ht="15" customHeight="1" x14ac:dyDescent="0.25">
      <c r="A347" s="1">
        <v>36</v>
      </c>
      <c r="B347" s="243" t="s">
        <v>149</v>
      </c>
      <c r="C347" s="243"/>
      <c r="D347" s="243"/>
      <c r="E347" s="243"/>
      <c r="F347" s="243"/>
      <c r="G347" s="243"/>
      <c r="H347" s="243"/>
      <c r="I347" s="243"/>
      <c r="J347" s="243"/>
      <c r="K347" s="243"/>
      <c r="L347" s="243"/>
      <c r="M347" s="243"/>
      <c r="N347" s="243"/>
      <c r="O347" s="243"/>
      <c r="P347" s="243"/>
      <c r="Q347" s="243"/>
      <c r="R347" s="243"/>
      <c r="S347" s="243"/>
      <c r="T347" s="243"/>
      <c r="U347" s="243"/>
      <c r="V347" s="243"/>
      <c r="W347" s="243"/>
      <c r="X347" s="243"/>
      <c r="Y347" s="243"/>
      <c r="Z347" s="243"/>
      <c r="AA347" s="243"/>
      <c r="AB347" s="243"/>
      <c r="AC347" s="243"/>
      <c r="AD347" s="243"/>
      <c r="AE347" s="243"/>
      <c r="AF347" s="243"/>
      <c r="AG347" s="243"/>
      <c r="AH347" s="243"/>
      <c r="AI347" s="243"/>
      <c r="AJ347" s="243"/>
      <c r="AK347" s="243"/>
      <c r="AL347" s="243"/>
      <c r="AM347" s="243"/>
      <c r="AN347" s="243"/>
      <c r="AO347" s="243"/>
      <c r="AP347" s="243"/>
      <c r="AQ347" s="10"/>
      <c r="AR347" s="10"/>
      <c r="AS347" s="10"/>
      <c r="AT347" s="10"/>
      <c r="AU347" s="10"/>
      <c r="AV347" s="10"/>
      <c r="AW347" s="10"/>
      <c r="AX347" s="10"/>
      <c r="AY347" s="10"/>
      <c r="AZ347" s="10"/>
      <c r="BA347" s="10"/>
      <c r="BB347" s="10"/>
      <c r="BC347" s="10"/>
      <c r="BD347" s="10"/>
    </row>
    <row r="348" spans="1:56" ht="2.25" customHeight="1" x14ac:dyDescent="0.25">
      <c r="A348" s="1"/>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10"/>
      <c r="AR348" s="10"/>
      <c r="AS348" s="10"/>
      <c r="AT348" s="10"/>
      <c r="AU348" s="10"/>
      <c r="AV348" s="10"/>
      <c r="AW348" s="10"/>
      <c r="AX348" s="10"/>
      <c r="AY348" s="10"/>
      <c r="AZ348" s="10"/>
      <c r="BA348" s="10"/>
      <c r="BB348" s="10"/>
      <c r="BC348" s="10"/>
      <c r="BD348" s="10"/>
    </row>
    <row r="349" spans="1:56" ht="15" customHeight="1" x14ac:dyDescent="0.25">
      <c r="A349" s="1"/>
      <c r="B349" s="244" t="s">
        <v>150</v>
      </c>
      <c r="C349" s="244"/>
      <c r="D349" s="244"/>
      <c r="E349" s="244"/>
      <c r="F349" s="244"/>
      <c r="G349" s="244"/>
      <c r="H349" s="244"/>
      <c r="I349" s="244"/>
      <c r="J349" s="244"/>
      <c r="K349" s="244"/>
      <c r="L349" s="244"/>
      <c r="M349" s="244"/>
      <c r="N349" s="244"/>
      <c r="O349" s="244"/>
      <c r="P349" s="244"/>
      <c r="Q349" s="244"/>
      <c r="R349" s="244"/>
      <c r="S349" s="244"/>
      <c r="T349" s="244"/>
      <c r="U349" s="244"/>
      <c r="V349" s="244"/>
      <c r="W349" s="244"/>
      <c r="X349" s="244"/>
      <c r="Y349" s="244"/>
      <c r="Z349" s="244"/>
      <c r="AA349" s="244"/>
      <c r="AB349" s="244"/>
      <c r="AC349" s="244"/>
      <c r="AD349" s="244"/>
      <c r="AE349" s="244"/>
      <c r="AF349" s="244"/>
      <c r="AG349" s="244"/>
      <c r="AH349" s="244"/>
      <c r="AI349" s="244"/>
      <c r="AJ349" s="244"/>
      <c r="AK349" s="244"/>
      <c r="AL349" s="244"/>
      <c r="AM349" s="244"/>
      <c r="AN349" s="244"/>
      <c r="AO349" s="244"/>
      <c r="AP349" s="244"/>
      <c r="AQ349" s="10"/>
      <c r="AR349" s="10"/>
      <c r="AS349" s="10"/>
      <c r="AT349" s="10"/>
      <c r="AU349" s="10"/>
      <c r="AV349" s="10"/>
      <c r="AW349" s="10"/>
      <c r="AX349" s="10"/>
      <c r="AY349" s="10"/>
      <c r="AZ349" s="10"/>
      <c r="BA349" s="10"/>
      <c r="BB349" s="10"/>
      <c r="BC349" s="10"/>
      <c r="BD349" s="10"/>
    </row>
    <row r="350" spans="1:56" ht="2.25" customHeight="1" x14ac:dyDescent="0.25">
      <c r="A350" s="1"/>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10"/>
      <c r="AR350" s="10"/>
      <c r="AS350" s="10"/>
      <c r="AT350" s="10"/>
      <c r="AU350" s="10"/>
      <c r="AV350" s="10"/>
      <c r="AW350" s="10"/>
      <c r="AX350" s="10"/>
      <c r="AY350" s="10"/>
      <c r="AZ350" s="10"/>
      <c r="BA350" s="10"/>
      <c r="BB350" s="10"/>
      <c r="BC350" s="10"/>
      <c r="BD350" s="10"/>
    </row>
    <row r="351" spans="1:56" ht="15" customHeight="1" x14ac:dyDescent="0.25">
      <c r="A351" s="1"/>
      <c r="B351" s="245"/>
      <c r="C351" s="245"/>
      <c r="D351" s="245"/>
      <c r="E351" s="245"/>
      <c r="F351" s="245"/>
      <c r="G351" s="245"/>
      <c r="H351" s="245"/>
      <c r="I351" s="245"/>
      <c r="J351" s="245"/>
      <c r="K351" s="245"/>
      <c r="L351" s="245"/>
      <c r="M351" s="245"/>
      <c r="N351" s="245"/>
      <c r="O351" s="245"/>
      <c r="P351" s="245"/>
      <c r="Q351" s="245"/>
      <c r="R351" s="245"/>
      <c r="S351" s="245"/>
      <c r="T351" s="245"/>
      <c r="U351" s="245"/>
      <c r="V351" s="245"/>
      <c r="W351" s="245"/>
      <c r="X351" s="245"/>
      <c r="Y351" s="245"/>
      <c r="Z351" s="245"/>
      <c r="AA351" s="245"/>
      <c r="AB351" s="245"/>
      <c r="AC351" s="245"/>
      <c r="AD351" s="245"/>
      <c r="AE351" s="245"/>
      <c r="AF351" s="245"/>
      <c r="AG351" s="245"/>
      <c r="AH351" s="245"/>
      <c r="AI351" s="245"/>
      <c r="AJ351" s="245"/>
      <c r="AK351" s="245"/>
      <c r="AL351" s="245"/>
      <c r="AM351" s="245"/>
      <c r="AN351" s="245"/>
      <c r="AO351" s="245"/>
      <c r="AP351" s="245"/>
      <c r="AQ351" s="10"/>
      <c r="AR351" s="10"/>
      <c r="AS351" s="10"/>
      <c r="AT351" s="10"/>
      <c r="AU351" s="10"/>
      <c r="AV351" s="10"/>
      <c r="AW351" s="10"/>
      <c r="AX351" s="10"/>
      <c r="AY351" s="10"/>
      <c r="AZ351" s="10"/>
      <c r="BA351" s="10"/>
      <c r="BB351" s="10"/>
      <c r="BC351" s="10"/>
      <c r="BD351" s="10"/>
    </row>
    <row r="352" spans="1:56" ht="15" customHeight="1" x14ac:dyDescent="0.25">
      <c r="A352" s="1"/>
      <c r="B352" s="245"/>
      <c r="C352" s="245"/>
      <c r="D352" s="245"/>
      <c r="E352" s="245"/>
      <c r="F352" s="245"/>
      <c r="G352" s="245"/>
      <c r="H352" s="245"/>
      <c r="I352" s="245"/>
      <c r="J352" s="245"/>
      <c r="K352" s="245"/>
      <c r="L352" s="245"/>
      <c r="M352" s="245"/>
      <c r="N352" s="245"/>
      <c r="O352" s="245"/>
      <c r="P352" s="245"/>
      <c r="Q352" s="245"/>
      <c r="R352" s="245"/>
      <c r="S352" s="245"/>
      <c r="T352" s="245"/>
      <c r="U352" s="245"/>
      <c r="V352" s="245"/>
      <c r="W352" s="245"/>
      <c r="X352" s="245"/>
      <c r="Y352" s="245"/>
      <c r="Z352" s="245"/>
      <c r="AA352" s="245"/>
      <c r="AB352" s="245"/>
      <c r="AC352" s="245"/>
      <c r="AD352" s="245"/>
      <c r="AE352" s="245"/>
      <c r="AF352" s="245"/>
      <c r="AG352" s="245"/>
      <c r="AH352" s="245"/>
      <c r="AI352" s="245"/>
      <c r="AJ352" s="245"/>
      <c r="AK352" s="245"/>
      <c r="AL352" s="245"/>
      <c r="AM352" s="245"/>
      <c r="AN352" s="245"/>
      <c r="AO352" s="245"/>
      <c r="AP352" s="245"/>
      <c r="AQ352" s="10"/>
      <c r="AR352" s="10"/>
      <c r="AS352" s="10"/>
      <c r="AT352" s="10"/>
      <c r="AU352" s="10"/>
      <c r="AV352" s="10"/>
      <c r="AW352" s="10"/>
      <c r="AX352" s="10"/>
      <c r="AY352" s="10"/>
      <c r="AZ352" s="10"/>
      <c r="BA352" s="10"/>
      <c r="BB352" s="10"/>
      <c r="BC352" s="10"/>
      <c r="BD352" s="10"/>
    </row>
    <row r="353" spans="1:56" ht="15" customHeight="1" x14ac:dyDescent="0.25">
      <c r="A353" s="1"/>
      <c r="B353" s="245"/>
      <c r="C353" s="245"/>
      <c r="D353" s="245"/>
      <c r="E353" s="245"/>
      <c r="F353" s="245"/>
      <c r="G353" s="245"/>
      <c r="H353" s="245"/>
      <c r="I353" s="245"/>
      <c r="J353" s="245"/>
      <c r="K353" s="245"/>
      <c r="L353" s="245"/>
      <c r="M353" s="245"/>
      <c r="N353" s="245"/>
      <c r="O353" s="245"/>
      <c r="P353" s="245"/>
      <c r="Q353" s="245"/>
      <c r="R353" s="245"/>
      <c r="S353" s="245"/>
      <c r="T353" s="245"/>
      <c r="U353" s="245"/>
      <c r="V353" s="245"/>
      <c r="W353" s="245"/>
      <c r="X353" s="245"/>
      <c r="Y353" s="245"/>
      <c r="Z353" s="245"/>
      <c r="AA353" s="245"/>
      <c r="AB353" s="245"/>
      <c r="AC353" s="245"/>
      <c r="AD353" s="245"/>
      <c r="AE353" s="245"/>
      <c r="AF353" s="245"/>
      <c r="AG353" s="245"/>
      <c r="AH353" s="245"/>
      <c r="AI353" s="245"/>
      <c r="AJ353" s="245"/>
      <c r="AK353" s="245"/>
      <c r="AL353" s="245"/>
      <c r="AM353" s="245"/>
      <c r="AN353" s="245"/>
      <c r="AO353" s="245"/>
      <c r="AP353" s="245"/>
      <c r="AQ353" s="10"/>
      <c r="AR353" s="10"/>
      <c r="AS353" s="10"/>
      <c r="AT353" s="10"/>
      <c r="AU353" s="10"/>
      <c r="AV353" s="10"/>
      <c r="AW353" s="10"/>
      <c r="AX353" s="10"/>
      <c r="AY353" s="10"/>
      <c r="AZ353" s="10"/>
      <c r="BA353" s="10"/>
      <c r="BB353" s="10"/>
      <c r="BC353" s="10"/>
      <c r="BD353" s="10"/>
    </row>
    <row r="354" spans="1:56" ht="15" customHeight="1" x14ac:dyDescent="0.25">
      <c r="A354" s="1"/>
      <c r="B354" s="245"/>
      <c r="C354" s="245"/>
      <c r="D354" s="245"/>
      <c r="E354" s="245"/>
      <c r="F354" s="245"/>
      <c r="G354" s="245"/>
      <c r="H354" s="245"/>
      <c r="I354" s="245"/>
      <c r="J354" s="245"/>
      <c r="K354" s="245"/>
      <c r="L354" s="245"/>
      <c r="M354" s="245"/>
      <c r="N354" s="245"/>
      <c r="O354" s="245"/>
      <c r="P354" s="245"/>
      <c r="Q354" s="245"/>
      <c r="R354" s="245"/>
      <c r="S354" s="245"/>
      <c r="T354" s="245"/>
      <c r="U354" s="245"/>
      <c r="V354" s="245"/>
      <c r="W354" s="245"/>
      <c r="X354" s="245"/>
      <c r="Y354" s="245"/>
      <c r="Z354" s="245"/>
      <c r="AA354" s="245"/>
      <c r="AB354" s="245"/>
      <c r="AC354" s="245"/>
      <c r="AD354" s="245"/>
      <c r="AE354" s="245"/>
      <c r="AF354" s="245"/>
      <c r="AG354" s="245"/>
      <c r="AH354" s="245"/>
      <c r="AI354" s="245"/>
      <c r="AJ354" s="245"/>
      <c r="AK354" s="245"/>
      <c r="AL354" s="245"/>
      <c r="AM354" s="245"/>
      <c r="AN354" s="245"/>
      <c r="AO354" s="245"/>
      <c r="AP354" s="245"/>
      <c r="AQ354" s="10"/>
      <c r="AR354" s="10"/>
      <c r="AS354" s="10"/>
      <c r="AT354" s="10"/>
      <c r="AU354" s="10"/>
      <c r="AV354" s="10"/>
      <c r="AW354" s="10"/>
      <c r="AX354" s="10"/>
      <c r="AY354" s="10"/>
      <c r="AZ354" s="10"/>
      <c r="BA354" s="10"/>
      <c r="BB354" s="10"/>
      <c r="BC354" s="10"/>
      <c r="BD354" s="10"/>
    </row>
    <row r="355" spans="1:56" ht="15" customHeight="1" x14ac:dyDescent="0.25">
      <c r="A355" s="1"/>
      <c r="B355" s="245"/>
      <c r="C355" s="245"/>
      <c r="D355" s="245"/>
      <c r="E355" s="245"/>
      <c r="F355" s="245"/>
      <c r="G355" s="245"/>
      <c r="H355" s="245"/>
      <c r="I355" s="245"/>
      <c r="J355" s="245"/>
      <c r="K355" s="245"/>
      <c r="L355" s="245"/>
      <c r="M355" s="245"/>
      <c r="N355" s="245"/>
      <c r="O355" s="245"/>
      <c r="P355" s="245"/>
      <c r="Q355" s="245"/>
      <c r="R355" s="245"/>
      <c r="S355" s="245"/>
      <c r="T355" s="245"/>
      <c r="U355" s="245"/>
      <c r="V355" s="245"/>
      <c r="W355" s="245"/>
      <c r="X355" s="245"/>
      <c r="Y355" s="245"/>
      <c r="Z355" s="245"/>
      <c r="AA355" s="245"/>
      <c r="AB355" s="245"/>
      <c r="AC355" s="245"/>
      <c r="AD355" s="245"/>
      <c r="AE355" s="245"/>
      <c r="AF355" s="245"/>
      <c r="AG355" s="245"/>
      <c r="AH355" s="245"/>
      <c r="AI355" s="245"/>
      <c r="AJ355" s="245"/>
      <c r="AK355" s="245"/>
      <c r="AL355" s="245"/>
      <c r="AM355" s="245"/>
      <c r="AN355" s="245"/>
      <c r="AO355" s="245"/>
      <c r="AP355" s="245"/>
      <c r="AQ355" s="10"/>
      <c r="AR355" s="10"/>
      <c r="AS355" s="10"/>
      <c r="AT355" s="10"/>
      <c r="AU355" s="10"/>
      <c r="AV355" s="10"/>
      <c r="AW355" s="10"/>
      <c r="AX355" s="10"/>
      <c r="AY355" s="10"/>
      <c r="AZ355" s="10"/>
      <c r="BA355" s="10"/>
      <c r="BB355" s="10"/>
      <c r="BC355" s="10"/>
      <c r="BD355" s="10"/>
    </row>
    <row r="356" spans="1:56" ht="15" customHeight="1" x14ac:dyDescent="0.25">
      <c r="A356" s="1"/>
      <c r="B356" s="245"/>
      <c r="C356" s="245"/>
      <c r="D356" s="245"/>
      <c r="E356" s="245"/>
      <c r="F356" s="245"/>
      <c r="G356" s="245"/>
      <c r="H356" s="245"/>
      <c r="I356" s="245"/>
      <c r="J356" s="245"/>
      <c r="K356" s="245"/>
      <c r="L356" s="245"/>
      <c r="M356" s="245"/>
      <c r="N356" s="245"/>
      <c r="O356" s="245"/>
      <c r="P356" s="245"/>
      <c r="Q356" s="245"/>
      <c r="R356" s="245"/>
      <c r="S356" s="245"/>
      <c r="T356" s="245"/>
      <c r="U356" s="245"/>
      <c r="V356" s="245"/>
      <c r="W356" s="245"/>
      <c r="X356" s="245"/>
      <c r="Y356" s="245"/>
      <c r="Z356" s="245"/>
      <c r="AA356" s="245"/>
      <c r="AB356" s="245"/>
      <c r="AC356" s="245"/>
      <c r="AD356" s="245"/>
      <c r="AE356" s="245"/>
      <c r="AF356" s="245"/>
      <c r="AG356" s="245"/>
      <c r="AH356" s="245"/>
      <c r="AI356" s="245"/>
      <c r="AJ356" s="245"/>
      <c r="AK356" s="245"/>
      <c r="AL356" s="245"/>
      <c r="AM356" s="245"/>
      <c r="AN356" s="245"/>
      <c r="AO356" s="245"/>
      <c r="AP356" s="245"/>
      <c r="AQ356" s="10"/>
      <c r="AR356" s="10"/>
      <c r="AS356" s="10"/>
      <c r="AT356" s="10"/>
      <c r="AU356" s="10"/>
      <c r="AV356" s="10"/>
      <c r="AW356" s="10"/>
      <c r="AX356" s="10"/>
      <c r="AY356" s="10"/>
      <c r="AZ356" s="10"/>
      <c r="BA356" s="10"/>
      <c r="BB356" s="10"/>
      <c r="BC356" s="10"/>
      <c r="BD356" s="10"/>
    </row>
    <row r="357" spans="1:56" ht="15" customHeight="1" x14ac:dyDescent="0.25">
      <c r="A357" s="1"/>
      <c r="B357" s="245"/>
      <c r="C357" s="245"/>
      <c r="D357" s="245"/>
      <c r="E357" s="245"/>
      <c r="F357" s="245"/>
      <c r="G357" s="245"/>
      <c r="H357" s="245"/>
      <c r="I357" s="245"/>
      <c r="J357" s="245"/>
      <c r="K357" s="245"/>
      <c r="L357" s="245"/>
      <c r="M357" s="245"/>
      <c r="N357" s="245"/>
      <c r="O357" s="245"/>
      <c r="P357" s="245"/>
      <c r="Q357" s="245"/>
      <c r="R357" s="245"/>
      <c r="S357" s="245"/>
      <c r="T357" s="245"/>
      <c r="U357" s="245"/>
      <c r="V357" s="245"/>
      <c r="W357" s="245"/>
      <c r="X357" s="245"/>
      <c r="Y357" s="245"/>
      <c r="Z357" s="245"/>
      <c r="AA357" s="245"/>
      <c r="AB357" s="245"/>
      <c r="AC357" s="245"/>
      <c r="AD357" s="245"/>
      <c r="AE357" s="245"/>
      <c r="AF357" s="245"/>
      <c r="AG357" s="245"/>
      <c r="AH357" s="245"/>
      <c r="AI357" s="245"/>
      <c r="AJ357" s="245"/>
      <c r="AK357" s="245"/>
      <c r="AL357" s="245"/>
      <c r="AM357" s="245"/>
      <c r="AN357" s="245"/>
      <c r="AO357" s="245"/>
      <c r="AP357" s="245"/>
      <c r="AQ357" s="10"/>
      <c r="AR357" s="10"/>
      <c r="AS357" s="10"/>
      <c r="AT357" s="10"/>
      <c r="AU357" s="10"/>
      <c r="AV357" s="10"/>
      <c r="AW357" s="10"/>
      <c r="AX357" s="10"/>
      <c r="AY357" s="10"/>
      <c r="AZ357" s="10"/>
      <c r="BA357" s="10"/>
      <c r="BB357" s="10"/>
      <c r="BC357" s="10"/>
      <c r="BD357" s="10"/>
    </row>
    <row r="358" spans="1:56" ht="15" customHeight="1" x14ac:dyDescent="0.25">
      <c r="A358" s="1"/>
      <c r="B358" s="245"/>
      <c r="C358" s="245"/>
      <c r="D358" s="245"/>
      <c r="E358" s="245"/>
      <c r="F358" s="245"/>
      <c r="G358" s="245"/>
      <c r="H358" s="245"/>
      <c r="I358" s="245"/>
      <c r="J358" s="245"/>
      <c r="K358" s="245"/>
      <c r="L358" s="245"/>
      <c r="M358" s="245"/>
      <c r="N358" s="245"/>
      <c r="O358" s="245"/>
      <c r="P358" s="245"/>
      <c r="Q358" s="245"/>
      <c r="R358" s="245"/>
      <c r="S358" s="245"/>
      <c r="T358" s="245"/>
      <c r="U358" s="245"/>
      <c r="V358" s="245"/>
      <c r="W358" s="245"/>
      <c r="X358" s="245"/>
      <c r="Y358" s="245"/>
      <c r="Z358" s="245"/>
      <c r="AA358" s="245"/>
      <c r="AB358" s="245"/>
      <c r="AC358" s="245"/>
      <c r="AD358" s="245"/>
      <c r="AE358" s="245"/>
      <c r="AF358" s="245"/>
      <c r="AG358" s="245"/>
      <c r="AH358" s="245"/>
      <c r="AI358" s="245"/>
      <c r="AJ358" s="245"/>
      <c r="AK358" s="245"/>
      <c r="AL358" s="245"/>
      <c r="AM358" s="245"/>
      <c r="AN358" s="245"/>
      <c r="AO358" s="245"/>
      <c r="AP358" s="245"/>
      <c r="AQ358" s="10"/>
      <c r="AR358" s="10"/>
      <c r="AS358" s="10"/>
      <c r="AT358" s="10"/>
      <c r="AU358" s="10"/>
      <c r="AV358" s="10"/>
      <c r="AW358" s="10"/>
      <c r="AX358" s="10"/>
      <c r="AY358" s="10"/>
      <c r="AZ358" s="10"/>
      <c r="BA358" s="10"/>
      <c r="BB358" s="10"/>
      <c r="BC358" s="10"/>
      <c r="BD358" s="10"/>
    </row>
    <row r="359" spans="1:56" ht="15" customHeight="1" x14ac:dyDescent="0.25">
      <c r="A359" s="1"/>
      <c r="B359" s="245"/>
      <c r="C359" s="245"/>
      <c r="D359" s="245"/>
      <c r="E359" s="245"/>
      <c r="F359" s="245"/>
      <c r="G359" s="245"/>
      <c r="H359" s="245"/>
      <c r="I359" s="245"/>
      <c r="J359" s="245"/>
      <c r="K359" s="245"/>
      <c r="L359" s="245"/>
      <c r="M359" s="245"/>
      <c r="N359" s="245"/>
      <c r="O359" s="245"/>
      <c r="P359" s="245"/>
      <c r="Q359" s="245"/>
      <c r="R359" s="245"/>
      <c r="S359" s="245"/>
      <c r="T359" s="245"/>
      <c r="U359" s="245"/>
      <c r="V359" s="245"/>
      <c r="W359" s="245"/>
      <c r="X359" s="245"/>
      <c r="Y359" s="245"/>
      <c r="Z359" s="245"/>
      <c r="AA359" s="245"/>
      <c r="AB359" s="245"/>
      <c r="AC359" s="245"/>
      <c r="AD359" s="245"/>
      <c r="AE359" s="245"/>
      <c r="AF359" s="245"/>
      <c r="AG359" s="245"/>
      <c r="AH359" s="245"/>
      <c r="AI359" s="245"/>
      <c r="AJ359" s="245"/>
      <c r="AK359" s="245"/>
      <c r="AL359" s="245"/>
      <c r="AM359" s="245"/>
      <c r="AN359" s="245"/>
      <c r="AO359" s="245"/>
      <c r="AP359" s="245"/>
      <c r="AQ359" s="10"/>
      <c r="AR359" s="10"/>
      <c r="AS359" s="10"/>
      <c r="AT359" s="10"/>
      <c r="AU359" s="10"/>
      <c r="AV359" s="10"/>
      <c r="AW359" s="10"/>
      <c r="AX359" s="10"/>
      <c r="AY359" s="10"/>
      <c r="AZ359" s="10"/>
      <c r="BA359" s="10"/>
      <c r="BB359" s="10"/>
      <c r="BC359" s="10"/>
      <c r="BD359" s="10"/>
    </row>
    <row r="360" spans="1:56" ht="15" customHeight="1" x14ac:dyDescent="0.25">
      <c r="A360" s="1"/>
      <c r="B360" s="245"/>
      <c r="C360" s="245"/>
      <c r="D360" s="245"/>
      <c r="E360" s="245"/>
      <c r="F360" s="245"/>
      <c r="G360" s="245"/>
      <c r="H360" s="245"/>
      <c r="I360" s="245"/>
      <c r="J360" s="245"/>
      <c r="K360" s="245"/>
      <c r="L360" s="245"/>
      <c r="M360" s="245"/>
      <c r="N360" s="245"/>
      <c r="O360" s="245"/>
      <c r="P360" s="245"/>
      <c r="Q360" s="245"/>
      <c r="R360" s="245"/>
      <c r="S360" s="245"/>
      <c r="T360" s="245"/>
      <c r="U360" s="245"/>
      <c r="V360" s="245"/>
      <c r="W360" s="245"/>
      <c r="X360" s="245"/>
      <c r="Y360" s="245"/>
      <c r="Z360" s="245"/>
      <c r="AA360" s="245"/>
      <c r="AB360" s="245"/>
      <c r="AC360" s="245"/>
      <c r="AD360" s="245"/>
      <c r="AE360" s="245"/>
      <c r="AF360" s="245"/>
      <c r="AG360" s="245"/>
      <c r="AH360" s="245"/>
      <c r="AI360" s="245"/>
      <c r="AJ360" s="245"/>
      <c r="AK360" s="245"/>
      <c r="AL360" s="245"/>
      <c r="AM360" s="245"/>
      <c r="AN360" s="245"/>
      <c r="AO360" s="245"/>
      <c r="AP360" s="245"/>
      <c r="AQ360" s="10"/>
      <c r="AR360" s="10"/>
      <c r="AS360" s="10"/>
      <c r="AT360" s="10"/>
      <c r="AU360" s="10"/>
      <c r="AV360" s="10"/>
      <c r="AW360" s="10"/>
      <c r="AX360" s="10"/>
      <c r="AY360" s="10"/>
      <c r="AZ360" s="10"/>
      <c r="BA360" s="10"/>
      <c r="BB360" s="10"/>
      <c r="BC360" s="10"/>
      <c r="BD360" s="10"/>
    </row>
    <row r="361" spans="1:56" ht="15" customHeight="1" x14ac:dyDescent="0.25">
      <c r="A361" s="1"/>
      <c r="B361" s="245"/>
      <c r="C361" s="245"/>
      <c r="D361" s="245"/>
      <c r="E361" s="245"/>
      <c r="F361" s="245"/>
      <c r="G361" s="245"/>
      <c r="H361" s="245"/>
      <c r="I361" s="245"/>
      <c r="J361" s="245"/>
      <c r="K361" s="245"/>
      <c r="L361" s="245"/>
      <c r="M361" s="245"/>
      <c r="N361" s="245"/>
      <c r="O361" s="245"/>
      <c r="P361" s="245"/>
      <c r="Q361" s="245"/>
      <c r="R361" s="245"/>
      <c r="S361" s="245"/>
      <c r="T361" s="245"/>
      <c r="U361" s="245"/>
      <c r="V361" s="245"/>
      <c r="W361" s="245"/>
      <c r="X361" s="245"/>
      <c r="Y361" s="245"/>
      <c r="Z361" s="245"/>
      <c r="AA361" s="245"/>
      <c r="AB361" s="245"/>
      <c r="AC361" s="245"/>
      <c r="AD361" s="245"/>
      <c r="AE361" s="245"/>
      <c r="AF361" s="245"/>
      <c r="AG361" s="245"/>
      <c r="AH361" s="245"/>
      <c r="AI361" s="245"/>
      <c r="AJ361" s="245"/>
      <c r="AK361" s="245"/>
      <c r="AL361" s="245"/>
      <c r="AM361" s="245"/>
      <c r="AN361" s="245"/>
      <c r="AO361" s="245"/>
      <c r="AP361" s="245"/>
      <c r="AQ361" s="10"/>
      <c r="AR361" s="10"/>
      <c r="AS361" s="10"/>
      <c r="AT361" s="10"/>
      <c r="AU361" s="10"/>
      <c r="AV361" s="10"/>
      <c r="AW361" s="10"/>
      <c r="AX361" s="10"/>
      <c r="AY361" s="10"/>
      <c r="AZ361" s="10"/>
      <c r="BA361" s="10"/>
      <c r="BB361" s="10"/>
      <c r="BC361" s="10"/>
      <c r="BD361" s="10"/>
    </row>
    <row r="362" spans="1:56" ht="15" customHeight="1" x14ac:dyDescent="0.25">
      <c r="A362" s="1"/>
      <c r="B362" s="245"/>
      <c r="C362" s="245"/>
      <c r="D362" s="245"/>
      <c r="E362" s="245"/>
      <c r="F362" s="245"/>
      <c r="G362" s="245"/>
      <c r="H362" s="245"/>
      <c r="I362" s="245"/>
      <c r="J362" s="245"/>
      <c r="K362" s="245"/>
      <c r="L362" s="245"/>
      <c r="M362" s="245"/>
      <c r="N362" s="245"/>
      <c r="O362" s="245"/>
      <c r="P362" s="245"/>
      <c r="Q362" s="245"/>
      <c r="R362" s="245"/>
      <c r="S362" s="245"/>
      <c r="T362" s="245"/>
      <c r="U362" s="245"/>
      <c r="V362" s="245"/>
      <c r="W362" s="245"/>
      <c r="X362" s="245"/>
      <c r="Y362" s="245"/>
      <c r="Z362" s="245"/>
      <c r="AA362" s="245"/>
      <c r="AB362" s="245"/>
      <c r="AC362" s="245"/>
      <c r="AD362" s="245"/>
      <c r="AE362" s="245"/>
      <c r="AF362" s="245"/>
      <c r="AG362" s="245"/>
      <c r="AH362" s="245"/>
      <c r="AI362" s="245"/>
      <c r="AJ362" s="245"/>
      <c r="AK362" s="245"/>
      <c r="AL362" s="245"/>
      <c r="AM362" s="245"/>
      <c r="AN362" s="245"/>
      <c r="AO362" s="245"/>
      <c r="AP362" s="245"/>
      <c r="AQ362" s="10"/>
      <c r="AR362" s="10"/>
      <c r="AS362" s="10"/>
      <c r="AT362" s="10"/>
      <c r="AU362" s="10"/>
      <c r="AV362" s="10"/>
      <c r="AW362" s="10"/>
      <c r="AX362" s="10"/>
      <c r="AY362" s="10"/>
      <c r="AZ362" s="10"/>
      <c r="BA362" s="10"/>
      <c r="BB362" s="10"/>
      <c r="BC362" s="10"/>
      <c r="BD362" s="10"/>
    </row>
    <row r="363" spans="1:56" ht="15" customHeight="1" x14ac:dyDescent="0.25">
      <c r="A363" s="1"/>
      <c r="B363" s="245"/>
      <c r="C363" s="245"/>
      <c r="D363" s="245"/>
      <c r="E363" s="245"/>
      <c r="F363" s="245"/>
      <c r="G363" s="245"/>
      <c r="H363" s="245"/>
      <c r="I363" s="245"/>
      <c r="J363" s="245"/>
      <c r="K363" s="245"/>
      <c r="L363" s="245"/>
      <c r="M363" s="245"/>
      <c r="N363" s="245"/>
      <c r="O363" s="245"/>
      <c r="P363" s="245"/>
      <c r="Q363" s="245"/>
      <c r="R363" s="245"/>
      <c r="S363" s="245"/>
      <c r="T363" s="245"/>
      <c r="U363" s="245"/>
      <c r="V363" s="245"/>
      <c r="W363" s="245"/>
      <c r="X363" s="245"/>
      <c r="Y363" s="245"/>
      <c r="Z363" s="245"/>
      <c r="AA363" s="245"/>
      <c r="AB363" s="245"/>
      <c r="AC363" s="245"/>
      <c r="AD363" s="245"/>
      <c r="AE363" s="245"/>
      <c r="AF363" s="245"/>
      <c r="AG363" s="245"/>
      <c r="AH363" s="245"/>
      <c r="AI363" s="245"/>
      <c r="AJ363" s="245"/>
      <c r="AK363" s="245"/>
      <c r="AL363" s="245"/>
      <c r="AM363" s="245"/>
      <c r="AN363" s="245"/>
      <c r="AO363" s="245"/>
      <c r="AP363" s="245"/>
      <c r="AQ363" s="10"/>
      <c r="AR363" s="10"/>
      <c r="AS363" s="10"/>
      <c r="AT363" s="10"/>
      <c r="AU363" s="10"/>
      <c r="AV363" s="10"/>
      <c r="AW363" s="10"/>
      <c r="AX363" s="10"/>
      <c r="AY363" s="10"/>
      <c r="AZ363" s="10"/>
      <c r="BA363" s="10"/>
      <c r="BB363" s="10"/>
      <c r="BC363" s="10"/>
      <c r="BD363" s="10"/>
    </row>
    <row r="364" spans="1:56" ht="2.25" customHeight="1" x14ac:dyDescent="0.25">
      <c r="A364" s="1"/>
      <c r="B364" s="45"/>
      <c r="C364" s="45"/>
      <c r="D364" s="45"/>
      <c r="E364" s="45"/>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row>
    <row r="365" spans="1:56" ht="15" customHeight="1" x14ac:dyDescent="0.25">
      <c r="A365" s="1"/>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row>
    <row r="366" spans="1:56" ht="15" customHeight="1" x14ac:dyDescent="0.25">
      <c r="A366" s="1"/>
      <c r="B366" s="173" t="s">
        <v>151</v>
      </c>
      <c r="C366" s="173"/>
      <c r="D366" s="173"/>
      <c r="E366" s="173"/>
      <c r="F366" s="173"/>
      <c r="G366" s="173"/>
      <c r="H366" s="173"/>
      <c r="I366" s="173"/>
      <c r="J366" s="173"/>
      <c r="K366" s="173"/>
      <c r="L366" s="173"/>
      <c r="M366" s="173"/>
      <c r="N366" s="173"/>
      <c r="O366" s="173"/>
      <c r="P366" s="173"/>
      <c r="Q366" s="173"/>
      <c r="R366" s="173"/>
      <c r="S366" s="173"/>
      <c r="T366" s="173"/>
      <c r="U366" s="173"/>
      <c r="V366" s="173"/>
      <c r="W366" s="173"/>
      <c r="X366" s="173"/>
      <c r="Y366" s="173"/>
      <c r="Z366" s="173"/>
      <c r="AA366" s="173"/>
      <c r="AB366" s="173"/>
      <c r="AC366" s="173"/>
      <c r="AD366" s="173"/>
      <c r="AE366" s="173"/>
      <c r="AF366" s="173"/>
      <c r="AG366" s="173"/>
      <c r="AH366" s="173"/>
      <c r="AI366" s="173"/>
      <c r="AJ366" s="173"/>
      <c r="AK366" s="173"/>
      <c r="AL366" s="173"/>
      <c r="AM366" s="173"/>
      <c r="AN366" s="173"/>
      <c r="AO366" s="173"/>
      <c r="AP366" s="174"/>
      <c r="AQ366" s="10"/>
      <c r="AR366" s="10"/>
      <c r="AS366" s="10"/>
      <c r="AT366" s="10"/>
      <c r="AU366" s="10"/>
      <c r="AV366" s="10"/>
      <c r="AW366" s="10"/>
      <c r="AX366" s="10"/>
      <c r="AY366" s="10"/>
      <c r="AZ366" s="10"/>
      <c r="BA366" s="10"/>
      <c r="BB366" s="10"/>
      <c r="BC366" s="10"/>
      <c r="BD366" s="10"/>
    </row>
    <row r="367" spans="1:56" ht="15" customHeight="1" x14ac:dyDescent="0.25">
      <c r="A367" s="1"/>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row>
    <row r="368" spans="1:56" ht="30" customHeight="1" x14ac:dyDescent="0.25">
      <c r="A368" s="1">
        <v>37</v>
      </c>
      <c r="B368" s="177" t="s">
        <v>152</v>
      </c>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0"/>
      <c r="AR368" s="10"/>
      <c r="AS368" s="10"/>
      <c r="AT368" s="10"/>
      <c r="AU368" s="10"/>
      <c r="AV368" s="10"/>
      <c r="AW368" s="10"/>
      <c r="AX368" s="10"/>
      <c r="AY368" s="10"/>
      <c r="AZ368" s="10"/>
      <c r="BA368" s="10"/>
      <c r="BB368" s="10"/>
      <c r="BC368" s="10"/>
      <c r="BD368" s="10"/>
    </row>
    <row r="369" spans="1:56" ht="15" customHeight="1" x14ac:dyDescent="0.25">
      <c r="A369" s="1"/>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row>
    <row r="370" spans="1:56" ht="15" customHeight="1" x14ac:dyDescent="0.25">
      <c r="A370" s="1">
        <v>38</v>
      </c>
      <c r="B370" s="106" t="s">
        <v>153</v>
      </c>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c r="AM370" s="88"/>
      <c r="AN370" s="88"/>
      <c r="AO370" s="88"/>
      <c r="AP370" s="88"/>
      <c r="AQ370" s="10"/>
      <c r="AR370" s="10"/>
      <c r="AS370" s="10"/>
      <c r="AT370" s="10"/>
      <c r="AU370" s="10"/>
      <c r="AV370" s="10"/>
      <c r="AW370" s="10"/>
      <c r="AX370" s="10"/>
      <c r="AY370" s="10"/>
      <c r="AZ370" s="10"/>
      <c r="BA370" s="10"/>
      <c r="BB370" s="10"/>
      <c r="BC370" s="10"/>
      <c r="BD370" s="10"/>
    </row>
    <row r="371" spans="1:56" ht="2.25" customHeight="1" x14ac:dyDescent="0.25">
      <c r="A371" s="1"/>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row>
    <row r="372" spans="1:56" ht="13.8" x14ac:dyDescent="0.25">
      <c r="A372" s="1"/>
      <c r="B372" s="129" t="s">
        <v>154</v>
      </c>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29"/>
      <c r="AL372" s="129"/>
      <c r="AM372" s="129"/>
      <c r="AN372" s="129"/>
      <c r="AO372" s="129"/>
      <c r="AP372" s="129"/>
      <c r="AQ372" s="10"/>
      <c r="AR372" s="10"/>
      <c r="AS372" s="10"/>
      <c r="AT372" s="10"/>
      <c r="AU372" s="10"/>
      <c r="AV372" s="10"/>
      <c r="AW372" s="10"/>
      <c r="AX372" s="10"/>
      <c r="AY372" s="10"/>
      <c r="AZ372" s="10"/>
      <c r="BA372" s="10"/>
      <c r="BB372" s="10"/>
      <c r="BC372" s="10"/>
      <c r="BD372" s="10"/>
    </row>
    <row r="373" spans="1:56" ht="2.25" customHeight="1" x14ac:dyDescent="0.25">
      <c r="A373" s="1"/>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row>
    <row r="374" spans="1:56" ht="15" customHeight="1" x14ac:dyDescent="0.25">
      <c r="A374" s="1"/>
      <c r="B374" s="95" t="s">
        <v>155</v>
      </c>
      <c r="C374" s="88"/>
      <c r="D374" s="88"/>
      <c r="E374" s="88"/>
      <c r="F374" s="88"/>
      <c r="G374" s="88"/>
      <c r="H374" s="88"/>
      <c r="I374" s="88"/>
      <c r="J374" s="88"/>
      <c r="K374" s="88"/>
      <c r="L374" s="88"/>
      <c r="M374" s="88"/>
      <c r="N374" s="88"/>
      <c r="O374" s="88"/>
      <c r="P374" s="10"/>
      <c r="Q374" s="135"/>
      <c r="R374" s="136"/>
      <c r="S374" s="136"/>
      <c r="T374" s="137"/>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51">
        <f>SUM(Q374,Q376,Q380)</f>
        <v>0</v>
      </c>
      <c r="AR374" s="10"/>
      <c r="AS374" s="10"/>
      <c r="AT374" s="10"/>
      <c r="AU374" s="10"/>
      <c r="AV374" s="10"/>
      <c r="AW374" s="10"/>
      <c r="AX374" s="10"/>
      <c r="AY374" s="10"/>
      <c r="AZ374" s="10"/>
      <c r="BA374" s="10"/>
      <c r="BB374" s="10"/>
      <c r="BC374" s="10"/>
      <c r="BD374" s="10"/>
    </row>
    <row r="375" spans="1:56" ht="2.25" customHeight="1" x14ac:dyDescent="0.25">
      <c r="A375" s="1"/>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row>
    <row r="376" spans="1:56" ht="15" customHeight="1" x14ac:dyDescent="0.25">
      <c r="A376" s="1"/>
      <c r="B376" s="95" t="s">
        <v>156</v>
      </c>
      <c r="C376" s="88"/>
      <c r="D376" s="88"/>
      <c r="E376" s="88"/>
      <c r="F376" s="88"/>
      <c r="G376" s="88"/>
      <c r="H376" s="88"/>
      <c r="I376" s="88"/>
      <c r="J376" s="88"/>
      <c r="K376" s="88"/>
      <c r="L376" s="88"/>
      <c r="M376" s="88"/>
      <c r="N376" s="88"/>
      <c r="O376" s="88"/>
      <c r="P376" s="10"/>
      <c r="Q376" s="135"/>
      <c r="R376" s="136"/>
      <c r="S376" s="136"/>
      <c r="T376" s="137"/>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row>
    <row r="377" spans="1:56" ht="2.25" customHeight="1" x14ac:dyDescent="0.25">
      <c r="A377" s="1"/>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row>
    <row r="378" spans="1:56" ht="15" customHeight="1" x14ac:dyDescent="0.25">
      <c r="A378" s="1"/>
      <c r="B378" s="95" t="s">
        <v>157</v>
      </c>
      <c r="C378" s="88"/>
      <c r="D378" s="88"/>
      <c r="E378" s="88"/>
      <c r="F378" s="88"/>
      <c r="G378" s="88"/>
      <c r="H378" s="88"/>
      <c r="I378" s="88"/>
      <c r="J378" s="88"/>
      <c r="K378" s="88"/>
      <c r="L378" s="88"/>
      <c r="M378" s="88"/>
      <c r="N378" s="88"/>
      <c r="O378" s="88"/>
      <c r="P378" s="10"/>
      <c r="Q378" s="135"/>
      <c r="R378" s="136"/>
      <c r="S378" s="136"/>
      <c r="T378" s="137"/>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row>
    <row r="379" spans="1:56" ht="2.25" customHeight="1" x14ac:dyDescent="0.25">
      <c r="A379" s="1"/>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row>
    <row r="380" spans="1:56" ht="15" customHeight="1" x14ac:dyDescent="0.25">
      <c r="A380" s="1"/>
      <c r="B380" s="95" t="s">
        <v>158</v>
      </c>
      <c r="C380" s="88"/>
      <c r="D380" s="88"/>
      <c r="E380" s="88"/>
      <c r="F380" s="88"/>
      <c r="G380" s="88"/>
      <c r="H380" s="88"/>
      <c r="I380" s="88"/>
      <c r="J380" s="88"/>
      <c r="K380" s="88"/>
      <c r="L380" s="88"/>
      <c r="M380" s="88"/>
      <c r="N380" s="88"/>
      <c r="O380" s="88"/>
      <c r="P380" s="10"/>
      <c r="Q380" s="135"/>
      <c r="R380" s="136"/>
      <c r="S380" s="136"/>
      <c r="T380" s="137"/>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row>
    <row r="381" spans="1:56" ht="2.25" customHeight="1" x14ac:dyDescent="0.25">
      <c r="A381" s="1"/>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row>
    <row r="382" spans="1:56" ht="15" customHeight="1" x14ac:dyDescent="0.25">
      <c r="A382" s="1"/>
      <c r="B382" s="95" t="s">
        <v>159</v>
      </c>
      <c r="C382" s="88"/>
      <c r="D382" s="88"/>
      <c r="E382" s="88"/>
      <c r="F382" s="88"/>
      <c r="G382" s="88"/>
      <c r="H382" s="88"/>
      <c r="I382" s="88"/>
      <c r="J382" s="88"/>
      <c r="K382" s="88"/>
      <c r="L382" s="88"/>
      <c r="M382" s="88"/>
      <c r="N382" s="88"/>
      <c r="O382" s="88"/>
      <c r="P382" s="10"/>
      <c r="Q382" s="246">
        <f>SUM(Q374,Q376,Q378,Q380)</f>
        <v>0</v>
      </c>
      <c r="R382" s="247"/>
      <c r="S382" s="247"/>
      <c r="T382" s="248"/>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row>
    <row r="383" spans="1:56" ht="15" customHeight="1" x14ac:dyDescent="0.25">
      <c r="A383" s="1"/>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row>
    <row r="384" spans="1:56" ht="15" customHeight="1" x14ac:dyDescent="0.25">
      <c r="A384" s="1">
        <v>39</v>
      </c>
      <c r="B384" s="106" t="s">
        <v>160</v>
      </c>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c r="AG384" s="88"/>
      <c r="AH384" s="88"/>
      <c r="AI384" s="88"/>
      <c r="AJ384" s="88"/>
      <c r="AK384" s="88"/>
      <c r="AL384" s="88"/>
      <c r="AM384" s="88"/>
      <c r="AN384" s="88"/>
      <c r="AO384" s="88"/>
      <c r="AP384" s="88"/>
      <c r="AQ384" s="10"/>
      <c r="AR384" s="10"/>
      <c r="AS384" s="10"/>
      <c r="AT384" s="10"/>
      <c r="AU384" s="10"/>
      <c r="AV384" s="10"/>
      <c r="AW384" s="10"/>
      <c r="AX384" s="10"/>
      <c r="AY384" s="10"/>
      <c r="AZ384" s="10"/>
      <c r="BA384" s="10"/>
      <c r="BB384" s="10"/>
      <c r="BC384" s="10"/>
      <c r="BD384" s="10"/>
    </row>
    <row r="385" spans="1:56" ht="2.25" customHeight="1" x14ac:dyDescent="0.25">
      <c r="A385" s="1"/>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row>
    <row r="386" spans="1:56" ht="15" customHeight="1" x14ac:dyDescent="0.25">
      <c r="A386" s="1"/>
      <c r="B386" s="113"/>
      <c r="C386" s="114"/>
      <c r="D386" s="114"/>
      <c r="E386" s="115"/>
      <c r="F386" s="10"/>
      <c r="G386" s="10" t="s">
        <v>161</v>
      </c>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row>
    <row r="387" spans="1:56" ht="15" customHeight="1" x14ac:dyDescent="0.25">
      <c r="A387" s="1"/>
      <c r="B387" s="45"/>
      <c r="C387" s="45"/>
      <c r="D387" s="45"/>
      <c r="E387" s="45"/>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row>
    <row r="388" spans="1:56" ht="15" customHeight="1" x14ac:dyDescent="0.25">
      <c r="A388" s="1">
        <v>40</v>
      </c>
      <c r="B388" s="106" t="s">
        <v>162</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6"/>
      <c r="AL388" s="106"/>
      <c r="AM388" s="106"/>
      <c r="AN388" s="106"/>
      <c r="AO388" s="106"/>
      <c r="AP388" s="106"/>
      <c r="AQ388" s="10"/>
      <c r="AR388" s="10"/>
      <c r="AS388" s="10"/>
      <c r="AT388" s="10"/>
      <c r="AU388" s="10"/>
      <c r="AV388" s="10"/>
      <c r="AW388" s="10"/>
      <c r="AX388" s="10"/>
      <c r="AY388" s="10"/>
      <c r="AZ388" s="10"/>
      <c r="BA388" s="10"/>
      <c r="BB388" s="10"/>
      <c r="BC388" s="10"/>
      <c r="BD388" s="10"/>
    </row>
    <row r="389" spans="1:56" ht="2.25" customHeight="1" x14ac:dyDescent="0.25">
      <c r="A389" s="1"/>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row>
    <row r="390" spans="1:56" ht="15" customHeight="1" x14ac:dyDescent="0.25">
      <c r="A390" s="1"/>
      <c r="B390" s="113"/>
      <c r="C390" s="114"/>
      <c r="D390" s="114"/>
      <c r="E390" s="115"/>
      <c r="F390" s="10"/>
      <c r="G390" s="10" t="s">
        <v>161</v>
      </c>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row>
    <row r="391" spans="1:56" ht="15" customHeight="1" x14ac:dyDescent="0.25">
      <c r="A391" s="1"/>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row>
    <row r="392" spans="1:56" ht="15" customHeight="1" x14ac:dyDescent="0.25">
      <c r="A392" s="1">
        <v>41</v>
      </c>
      <c r="B392" s="138" t="s">
        <v>163</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c r="AN392" s="122"/>
      <c r="AO392" s="122"/>
      <c r="AP392" s="122"/>
      <c r="AQ392" s="10"/>
      <c r="AR392" s="10"/>
      <c r="AS392" s="10"/>
      <c r="AT392" s="10"/>
      <c r="AU392" s="10"/>
      <c r="AV392" s="10"/>
      <c r="AW392" s="10"/>
      <c r="AX392" s="10"/>
      <c r="AY392" s="10"/>
      <c r="AZ392" s="10"/>
      <c r="BA392" s="10"/>
      <c r="BB392" s="10"/>
      <c r="BC392" s="10"/>
      <c r="BD392" s="10"/>
    </row>
    <row r="393" spans="1:56" ht="2.25" customHeight="1" x14ac:dyDescent="0.25">
      <c r="A393" s="1"/>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row>
    <row r="394" spans="1:56" ht="15" customHeight="1" x14ac:dyDescent="0.25">
      <c r="A394" s="1"/>
      <c r="B394" s="113"/>
      <c r="C394" s="114"/>
      <c r="D394" s="114"/>
      <c r="E394" s="115"/>
      <c r="F394" s="10"/>
      <c r="G394" s="10" t="s">
        <v>164</v>
      </c>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22"/>
      <c r="AR394" s="22"/>
      <c r="AS394" s="22"/>
      <c r="AT394" s="22"/>
      <c r="AU394" s="10"/>
      <c r="AV394" s="10"/>
      <c r="AW394" s="10"/>
      <c r="AX394" s="10"/>
      <c r="AY394" s="10"/>
      <c r="AZ394" s="10"/>
      <c r="BA394" s="10"/>
      <c r="BB394" s="10"/>
      <c r="BC394" s="10"/>
      <c r="BD394" s="10"/>
    </row>
    <row r="395" spans="1:56" ht="15" customHeight="1" x14ac:dyDescent="0.25">
      <c r="A395" s="1"/>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row>
    <row r="396" spans="1:56" ht="15" customHeight="1" x14ac:dyDescent="0.25">
      <c r="A396" s="1"/>
      <c r="B396" s="173" t="s">
        <v>165</v>
      </c>
      <c r="C396" s="173"/>
      <c r="D396" s="173"/>
      <c r="E396" s="173"/>
      <c r="F396" s="173"/>
      <c r="G396" s="173"/>
      <c r="H396" s="173"/>
      <c r="I396" s="173"/>
      <c r="J396" s="173"/>
      <c r="K396" s="173"/>
      <c r="L396" s="173"/>
      <c r="M396" s="173"/>
      <c r="N396" s="173"/>
      <c r="O396" s="173"/>
      <c r="P396" s="173"/>
      <c r="Q396" s="173"/>
      <c r="R396" s="173"/>
      <c r="S396" s="173"/>
      <c r="T396" s="173"/>
      <c r="U396" s="173"/>
      <c r="V396" s="173"/>
      <c r="W396" s="173"/>
      <c r="X396" s="173"/>
      <c r="Y396" s="173"/>
      <c r="Z396" s="173"/>
      <c r="AA396" s="173"/>
      <c r="AB396" s="173"/>
      <c r="AC396" s="173"/>
      <c r="AD396" s="173"/>
      <c r="AE396" s="173"/>
      <c r="AF396" s="173"/>
      <c r="AG396" s="173"/>
      <c r="AH396" s="173"/>
      <c r="AI396" s="173"/>
      <c r="AJ396" s="173"/>
      <c r="AK396" s="173"/>
      <c r="AL396" s="173"/>
      <c r="AM396" s="173"/>
      <c r="AN396" s="173"/>
      <c r="AO396" s="173"/>
      <c r="AP396" s="174"/>
      <c r="AQ396" s="10"/>
      <c r="AR396" s="10"/>
      <c r="AS396" s="10"/>
      <c r="AT396" s="10"/>
      <c r="AU396" s="10"/>
      <c r="AV396" s="10"/>
      <c r="AW396" s="10"/>
      <c r="AX396" s="10"/>
      <c r="AY396" s="10"/>
      <c r="AZ396" s="10"/>
      <c r="BA396" s="10"/>
      <c r="BB396" s="10"/>
      <c r="BC396" s="10"/>
      <c r="BD396" s="10"/>
    </row>
    <row r="397" spans="1:56" ht="15" customHeight="1" x14ac:dyDescent="0.25">
      <c r="A397" s="1"/>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row>
    <row r="398" spans="1:56" ht="15" customHeight="1" x14ac:dyDescent="0.25">
      <c r="A398" s="1">
        <v>42</v>
      </c>
      <c r="B398" s="138" t="s">
        <v>166</v>
      </c>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c r="AG398" s="138"/>
      <c r="AH398" s="138"/>
      <c r="AI398" s="138"/>
      <c r="AJ398" s="138"/>
      <c r="AK398" s="138"/>
      <c r="AL398" s="138"/>
      <c r="AM398" s="138"/>
      <c r="AN398" s="138"/>
      <c r="AO398" s="138"/>
      <c r="AP398" s="138"/>
      <c r="AQ398" s="10"/>
      <c r="AR398" s="10"/>
      <c r="AS398" s="10"/>
      <c r="AT398" s="10"/>
      <c r="AU398" s="10"/>
      <c r="AV398" s="10"/>
      <c r="AW398" s="10"/>
      <c r="AX398" s="10"/>
      <c r="AY398" s="10"/>
      <c r="AZ398" s="10"/>
      <c r="BA398" s="10"/>
      <c r="BB398" s="10"/>
      <c r="BC398" s="10"/>
      <c r="BD398" s="10"/>
    </row>
    <row r="399" spans="1:56" ht="15" customHeight="1" x14ac:dyDescent="0.25">
      <c r="A399" s="1"/>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c r="AG399" s="138"/>
      <c r="AH399" s="138"/>
      <c r="AI399" s="138"/>
      <c r="AJ399" s="138"/>
      <c r="AK399" s="138"/>
      <c r="AL399" s="138"/>
      <c r="AM399" s="138"/>
      <c r="AN399" s="138"/>
      <c r="AO399" s="138"/>
      <c r="AP399" s="138"/>
      <c r="AQ399" s="10"/>
      <c r="AR399" s="10"/>
      <c r="AS399" s="10"/>
      <c r="AT399" s="10"/>
      <c r="AU399" s="10"/>
      <c r="AV399" s="10"/>
      <c r="AW399" s="10"/>
      <c r="AX399" s="10"/>
      <c r="AY399" s="10"/>
      <c r="AZ399" s="10"/>
      <c r="BA399" s="10"/>
      <c r="BB399" s="10"/>
      <c r="BC399" s="10"/>
      <c r="BD399" s="10"/>
    </row>
    <row r="400" spans="1:56" ht="2.25" customHeight="1" x14ac:dyDescent="0.25">
      <c r="A400" s="1"/>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row>
    <row r="401" spans="1:56" ht="15" customHeight="1" x14ac:dyDescent="0.25">
      <c r="A401" s="1"/>
      <c r="B401" s="97" t="s">
        <v>167</v>
      </c>
      <c r="C401" s="88"/>
      <c r="D401" s="88"/>
      <c r="E401" s="88"/>
      <c r="F401" s="88"/>
      <c r="G401" s="88"/>
      <c r="H401" s="88"/>
      <c r="I401" s="88"/>
      <c r="J401" s="88"/>
      <c r="K401" s="88"/>
      <c r="L401" s="88"/>
      <c r="M401" s="88"/>
      <c r="N401" s="88"/>
      <c r="O401" s="88"/>
      <c r="P401" s="10"/>
      <c r="Q401" s="135"/>
      <c r="R401" s="136"/>
      <c r="S401" s="136"/>
      <c r="T401" s="137"/>
      <c r="U401" s="131" t="s">
        <v>168</v>
      </c>
      <c r="V401" s="122"/>
      <c r="W401" s="10"/>
      <c r="X401" s="132">
        <f>IF(Q401=0,0,((Q401/32)*300))</f>
        <v>0</v>
      </c>
      <c r="Y401" s="133"/>
      <c r="Z401" s="133"/>
      <c r="AA401" s="133"/>
      <c r="AB401" s="133"/>
      <c r="AC401" s="134"/>
      <c r="AD401" s="88" t="s">
        <v>169</v>
      </c>
      <c r="AE401" s="88"/>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row>
    <row r="402" spans="1:56" ht="2.25" customHeight="1" x14ac:dyDescent="0.25">
      <c r="A402" s="1"/>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row>
    <row r="403" spans="1:56" ht="15" customHeight="1" x14ac:dyDescent="0.25">
      <c r="A403" s="1"/>
      <c r="B403" s="97" t="s">
        <v>170</v>
      </c>
      <c r="C403" s="88"/>
      <c r="D403" s="88"/>
      <c r="E403" s="88"/>
      <c r="F403" s="88"/>
      <c r="G403" s="88"/>
      <c r="H403" s="88"/>
      <c r="I403" s="88"/>
      <c r="J403" s="88"/>
      <c r="K403" s="88"/>
      <c r="L403" s="88"/>
      <c r="M403" s="88"/>
      <c r="N403" s="88"/>
      <c r="O403" s="88"/>
      <c r="P403" s="10"/>
      <c r="Q403" s="135"/>
      <c r="R403" s="136"/>
      <c r="S403" s="136"/>
      <c r="T403" s="137"/>
      <c r="U403" s="131" t="s">
        <v>168</v>
      </c>
      <c r="V403" s="122"/>
      <c r="W403" s="10"/>
      <c r="X403" s="132">
        <f>IF(Q403=0,0,((Q403/32)*300))</f>
        <v>0</v>
      </c>
      <c r="Y403" s="133"/>
      <c r="Z403" s="133"/>
      <c r="AA403" s="133"/>
      <c r="AB403" s="133"/>
      <c r="AC403" s="134"/>
      <c r="AD403" s="88" t="s">
        <v>169</v>
      </c>
      <c r="AE403" s="88"/>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row>
    <row r="404" spans="1:56" ht="2.25" customHeight="1" x14ac:dyDescent="0.25">
      <c r="A404" s="1"/>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row>
    <row r="405" spans="1:56" ht="15.75" customHeight="1" x14ac:dyDescent="0.25">
      <c r="A405" s="1"/>
      <c r="B405" s="97" t="s">
        <v>171</v>
      </c>
      <c r="C405" s="88"/>
      <c r="D405" s="88"/>
      <c r="E405" s="88"/>
      <c r="F405" s="88"/>
      <c r="G405" s="88"/>
      <c r="H405" s="88"/>
      <c r="I405" s="88"/>
      <c r="J405" s="88"/>
      <c r="K405" s="88"/>
      <c r="L405" s="88"/>
      <c r="M405" s="88"/>
      <c r="N405" s="88"/>
      <c r="O405" s="88"/>
      <c r="P405" s="10"/>
      <c r="Q405" s="135"/>
      <c r="R405" s="136"/>
      <c r="S405" s="136"/>
      <c r="T405" s="137"/>
      <c r="U405" s="131" t="s">
        <v>168</v>
      </c>
      <c r="V405" s="122"/>
      <c r="W405" s="10"/>
      <c r="X405" s="132">
        <f>IF(Q405=0,0,((Q405/32)*155))</f>
        <v>0</v>
      </c>
      <c r="Y405" s="133"/>
      <c r="Z405" s="133"/>
      <c r="AA405" s="133"/>
      <c r="AB405" s="133"/>
      <c r="AC405" s="134"/>
      <c r="AD405" s="88" t="s">
        <v>169</v>
      </c>
      <c r="AE405" s="88"/>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row>
    <row r="406" spans="1:56" ht="2.25" customHeight="1" x14ac:dyDescent="0.25">
      <c r="A406" s="1"/>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row>
    <row r="407" spans="1:56" ht="15" customHeight="1" x14ac:dyDescent="0.25">
      <c r="A407" s="1"/>
      <c r="B407" s="97" t="s">
        <v>172</v>
      </c>
      <c r="C407" s="88"/>
      <c r="D407" s="88"/>
      <c r="E407" s="88"/>
      <c r="F407" s="88"/>
      <c r="G407" s="88"/>
      <c r="H407" s="88"/>
      <c r="I407" s="88"/>
      <c r="J407" s="88"/>
      <c r="K407" s="88"/>
      <c r="L407" s="88"/>
      <c r="M407" s="88"/>
      <c r="N407" s="88"/>
      <c r="O407" s="88"/>
      <c r="P407" s="10"/>
      <c r="Q407" s="135"/>
      <c r="R407" s="136"/>
      <c r="S407" s="136"/>
      <c r="T407" s="137"/>
      <c r="U407" s="131" t="s">
        <v>168</v>
      </c>
      <c r="V407" s="122"/>
      <c r="W407" s="10"/>
      <c r="X407" s="132">
        <f>IF(Q407=0,0,((Q407/32)*155))</f>
        <v>0</v>
      </c>
      <c r="Y407" s="133"/>
      <c r="Z407" s="133"/>
      <c r="AA407" s="133"/>
      <c r="AB407" s="133"/>
      <c r="AC407" s="134"/>
      <c r="AD407" s="88" t="s">
        <v>169</v>
      </c>
      <c r="AE407" s="88"/>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row>
    <row r="408" spans="1:56" ht="2.25" customHeight="1" x14ac:dyDescent="0.25">
      <c r="A408" s="97"/>
      <c r="B408" s="88"/>
      <c r="C408" s="88"/>
      <c r="D408" s="88"/>
      <c r="E408" s="88"/>
      <c r="F408" s="88"/>
      <c r="G408" s="88"/>
      <c r="H408" s="88"/>
      <c r="I408" s="88"/>
      <c r="J408" s="88"/>
      <c r="K408" s="88"/>
      <c r="L408" s="88"/>
      <c r="M408" s="88"/>
      <c r="N408" s="88"/>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row>
    <row r="409" spans="1:56" ht="15" customHeight="1" x14ac:dyDescent="0.25">
      <c r="A409" s="1"/>
      <c r="B409" s="97" t="s">
        <v>173</v>
      </c>
      <c r="C409" s="88"/>
      <c r="D409" s="88"/>
      <c r="E409" s="88"/>
      <c r="F409" s="88"/>
      <c r="G409" s="88"/>
      <c r="H409" s="88"/>
      <c r="I409" s="88"/>
      <c r="J409" s="88"/>
      <c r="K409" s="88"/>
      <c r="L409" s="88"/>
      <c r="M409" s="88"/>
      <c r="N409" s="88"/>
      <c r="O409" s="88"/>
      <c r="P409" s="10"/>
      <c r="Q409" s="135"/>
      <c r="R409" s="136"/>
      <c r="S409" s="136"/>
      <c r="T409" s="137"/>
      <c r="U409" s="131" t="s">
        <v>168</v>
      </c>
      <c r="V409" s="122"/>
      <c r="W409" s="10"/>
      <c r="X409" s="132">
        <f>IF(Q409=0,0,((Q409/32)*155))</f>
        <v>0</v>
      </c>
      <c r="Y409" s="133"/>
      <c r="Z409" s="133"/>
      <c r="AA409" s="133"/>
      <c r="AB409" s="133"/>
      <c r="AC409" s="134"/>
      <c r="AD409" s="88" t="s">
        <v>169</v>
      </c>
      <c r="AE409" s="88"/>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row>
    <row r="410" spans="1:56" ht="2.25" customHeight="1" x14ac:dyDescent="0.25">
      <c r="A410" s="1"/>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row>
    <row r="411" spans="1:56" ht="15" customHeight="1" x14ac:dyDescent="0.25">
      <c r="A411" s="1"/>
      <c r="B411" s="97" t="s">
        <v>174</v>
      </c>
      <c r="C411" s="88"/>
      <c r="D411" s="88"/>
      <c r="E411" s="88"/>
      <c r="F411" s="88"/>
      <c r="G411" s="88"/>
      <c r="H411" s="88"/>
      <c r="I411" s="88"/>
      <c r="J411" s="88"/>
      <c r="K411" s="88"/>
      <c r="L411" s="88"/>
      <c r="M411" s="88"/>
      <c r="N411" s="88"/>
      <c r="O411" s="88"/>
      <c r="P411" s="10"/>
      <c r="Q411" s="135"/>
      <c r="R411" s="136"/>
      <c r="S411" s="136"/>
      <c r="T411" s="137"/>
      <c r="U411" s="131" t="s">
        <v>168</v>
      </c>
      <c r="V411" s="122"/>
      <c r="W411" s="10"/>
      <c r="X411" s="132">
        <f>IF(Q411=0,0,((Q411/32)*155))</f>
        <v>0</v>
      </c>
      <c r="Y411" s="133"/>
      <c r="Z411" s="133"/>
      <c r="AA411" s="133"/>
      <c r="AB411" s="133"/>
      <c r="AC411" s="134"/>
      <c r="AD411" s="88" t="s">
        <v>169</v>
      </c>
      <c r="AE411" s="88"/>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row>
    <row r="412" spans="1:56" ht="2.25" customHeight="1" x14ac:dyDescent="0.25">
      <c r="A412" s="1"/>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row>
    <row r="413" spans="1:56" ht="15" customHeight="1" x14ac:dyDescent="0.25">
      <c r="A413" s="1"/>
      <c r="B413" s="97" t="s">
        <v>175</v>
      </c>
      <c r="C413" s="88"/>
      <c r="D413" s="88"/>
      <c r="E413" s="88"/>
      <c r="F413" s="88"/>
      <c r="G413" s="88"/>
      <c r="H413" s="88"/>
      <c r="I413" s="88"/>
      <c r="J413" s="88"/>
      <c r="K413" s="88"/>
      <c r="L413" s="88"/>
      <c r="M413" s="88"/>
      <c r="N413" s="88"/>
      <c r="O413" s="88"/>
      <c r="P413" s="10"/>
      <c r="Q413" s="135"/>
      <c r="R413" s="136"/>
      <c r="S413" s="136"/>
      <c r="T413" s="137"/>
      <c r="U413" s="131" t="s">
        <v>168</v>
      </c>
      <c r="V413" s="122"/>
      <c r="W413" s="10"/>
      <c r="X413" s="132">
        <f>IF(Q413=0,0,((Q413/32)*155))</f>
        <v>0</v>
      </c>
      <c r="Y413" s="133"/>
      <c r="Z413" s="133"/>
      <c r="AA413" s="133"/>
      <c r="AB413" s="133"/>
      <c r="AC413" s="134"/>
      <c r="AD413" s="88" t="s">
        <v>169</v>
      </c>
      <c r="AE413" s="88"/>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row>
    <row r="414" spans="1:56" ht="2.25" customHeight="1" x14ac:dyDescent="0.25">
      <c r="A414" s="1"/>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75"/>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row>
    <row r="415" spans="1:56" ht="15" customHeight="1" x14ac:dyDescent="0.25">
      <c r="A415" s="1"/>
      <c r="B415" s="97" t="s">
        <v>176</v>
      </c>
      <c r="C415" s="88"/>
      <c r="D415" s="88"/>
      <c r="E415" s="88"/>
      <c r="F415" s="88"/>
      <c r="G415" s="88"/>
      <c r="H415" s="88"/>
      <c r="I415" s="88"/>
      <c r="J415" s="88"/>
      <c r="K415" s="88"/>
      <c r="L415" s="88"/>
      <c r="M415" s="88"/>
      <c r="N415" s="88"/>
      <c r="O415" s="88"/>
      <c r="P415" s="10"/>
      <c r="Q415" s="135"/>
      <c r="R415" s="136"/>
      <c r="S415" s="136"/>
      <c r="T415" s="137"/>
      <c r="U415" s="131" t="s">
        <v>168</v>
      </c>
      <c r="V415" s="122"/>
      <c r="W415" s="10"/>
      <c r="X415" s="132">
        <f>IF(Q415=0,0,((Q415/32)*155))</f>
        <v>0</v>
      </c>
      <c r="Y415" s="133"/>
      <c r="Z415" s="133"/>
      <c r="AA415" s="133"/>
      <c r="AB415" s="133"/>
      <c r="AC415" s="134"/>
      <c r="AD415" s="88" t="s">
        <v>169</v>
      </c>
      <c r="AE415" s="88"/>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row>
    <row r="416" spans="1:56" ht="2.25" customHeight="1" x14ac:dyDescent="0.25">
      <c r="A416" s="1"/>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row>
    <row r="417" spans="1:56" ht="15" customHeight="1" x14ac:dyDescent="0.25">
      <c r="A417" s="1"/>
      <c r="B417" s="97" t="s">
        <v>177</v>
      </c>
      <c r="C417" s="88"/>
      <c r="D417" s="88"/>
      <c r="E417" s="88"/>
      <c r="F417" s="88"/>
      <c r="G417" s="88"/>
      <c r="H417" s="88"/>
      <c r="I417" s="88"/>
      <c r="J417" s="88"/>
      <c r="K417" s="88"/>
      <c r="L417" s="88"/>
      <c r="M417" s="88"/>
      <c r="N417" s="88"/>
      <c r="O417" s="88"/>
      <c r="P417" s="10"/>
      <c r="Q417" s="135"/>
      <c r="R417" s="136"/>
      <c r="S417" s="136"/>
      <c r="T417" s="137"/>
      <c r="U417" s="131" t="s">
        <v>168</v>
      </c>
      <c r="V417" s="122"/>
      <c r="W417" s="10"/>
      <c r="X417" s="132">
        <f>IF(Q417=0,0,((Q417/32)*155))</f>
        <v>0</v>
      </c>
      <c r="Y417" s="133"/>
      <c r="Z417" s="133"/>
      <c r="AA417" s="133"/>
      <c r="AB417" s="133"/>
      <c r="AC417" s="134"/>
      <c r="AD417" s="88" t="s">
        <v>169</v>
      </c>
      <c r="AE417" s="88"/>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row>
    <row r="418" spans="1:56" ht="2.25" customHeight="1" x14ac:dyDescent="0.25">
      <c r="A418" s="1"/>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row>
    <row r="419" spans="1:56" ht="15" customHeight="1" x14ac:dyDescent="0.25">
      <c r="A419" s="1"/>
      <c r="B419" s="97" t="s">
        <v>178</v>
      </c>
      <c r="C419" s="88"/>
      <c r="D419" s="88"/>
      <c r="E419" s="88"/>
      <c r="F419" s="88"/>
      <c r="G419" s="88"/>
      <c r="H419" s="88"/>
      <c r="I419" s="88"/>
      <c r="J419" s="88"/>
      <c r="K419" s="88"/>
      <c r="L419" s="88"/>
      <c r="M419" s="88"/>
      <c r="N419" s="88"/>
      <c r="O419" s="88"/>
      <c r="P419" s="10"/>
      <c r="Q419" s="135"/>
      <c r="R419" s="136"/>
      <c r="S419" s="136"/>
      <c r="T419" s="137"/>
      <c r="U419" s="131" t="s">
        <v>168</v>
      </c>
      <c r="V419" s="122"/>
      <c r="W419" s="10"/>
      <c r="X419" s="132">
        <f>IF(Q419=0,0,((Q419/32)*175))</f>
        <v>0</v>
      </c>
      <c r="Y419" s="133"/>
      <c r="Z419" s="133"/>
      <c r="AA419" s="133"/>
      <c r="AB419" s="133"/>
      <c r="AC419" s="134"/>
      <c r="AD419" s="88" t="s">
        <v>169</v>
      </c>
      <c r="AE419" s="88"/>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row>
    <row r="420" spans="1:56" ht="2.25" customHeight="1" x14ac:dyDescent="0.25">
      <c r="A420" s="1"/>
      <c r="B420" s="11"/>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row>
    <row r="421" spans="1:56" ht="15" customHeight="1" x14ac:dyDescent="0.25">
      <c r="A421" s="1"/>
      <c r="B421" s="97" t="s">
        <v>179</v>
      </c>
      <c r="C421" s="88"/>
      <c r="D421" s="88"/>
      <c r="E421" s="88"/>
      <c r="F421" s="88"/>
      <c r="G421" s="88"/>
      <c r="H421" s="88"/>
      <c r="I421" s="88"/>
      <c r="J421" s="88"/>
      <c r="K421" s="88"/>
      <c r="L421" s="88"/>
      <c r="M421" s="88"/>
      <c r="N421" s="88"/>
      <c r="O421" s="88"/>
      <c r="P421" s="10"/>
      <c r="Q421" s="135"/>
      <c r="R421" s="136"/>
      <c r="S421" s="136"/>
      <c r="T421" s="137"/>
      <c r="U421" s="131" t="s">
        <v>168</v>
      </c>
      <c r="V421" s="122"/>
      <c r="W421" s="10"/>
      <c r="X421" s="132">
        <f>IF(Q421=0,0,((Q421/32)*175))</f>
        <v>0</v>
      </c>
      <c r="Y421" s="133"/>
      <c r="Z421" s="133"/>
      <c r="AA421" s="133"/>
      <c r="AB421" s="133"/>
      <c r="AC421" s="134"/>
      <c r="AD421" s="88" t="s">
        <v>169</v>
      </c>
      <c r="AE421" s="88"/>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row>
    <row r="422" spans="1:56" ht="2.25" customHeight="1" x14ac:dyDescent="0.25">
      <c r="A422" s="1"/>
      <c r="B422" s="11"/>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row>
    <row r="423" spans="1:56" ht="15" customHeight="1" x14ac:dyDescent="0.25">
      <c r="A423" s="97" t="s">
        <v>180</v>
      </c>
      <c r="B423" s="88"/>
      <c r="C423" s="88"/>
      <c r="D423" s="88"/>
      <c r="E423" s="88"/>
      <c r="F423" s="88"/>
      <c r="G423" s="88"/>
      <c r="H423" s="88"/>
      <c r="I423" s="88"/>
      <c r="J423" s="88"/>
      <c r="K423" s="88"/>
      <c r="L423" s="88"/>
      <c r="M423" s="88"/>
      <c r="N423" s="88"/>
      <c r="O423" s="88"/>
      <c r="P423" s="10"/>
      <c r="Q423" s="135"/>
      <c r="R423" s="136"/>
      <c r="S423" s="136"/>
      <c r="T423" s="137"/>
      <c r="U423" s="131" t="s">
        <v>168</v>
      </c>
      <c r="V423" s="122"/>
      <c r="W423" s="10"/>
      <c r="X423" s="132">
        <f>IF(Q423=0,0,((Q423/32)*175))</f>
        <v>0</v>
      </c>
      <c r="Y423" s="133"/>
      <c r="Z423" s="133"/>
      <c r="AA423" s="133"/>
      <c r="AB423" s="133"/>
      <c r="AC423" s="134"/>
      <c r="AD423" s="88" t="s">
        <v>169</v>
      </c>
      <c r="AE423" s="88"/>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row>
    <row r="424" spans="1:56" ht="2.25" customHeight="1" x14ac:dyDescent="0.25">
      <c r="A424" s="1"/>
      <c r="B424" s="11"/>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row>
    <row r="425" spans="1:56" ht="15" customHeight="1" x14ac:dyDescent="0.25">
      <c r="A425" s="1"/>
      <c r="B425" s="97" t="s">
        <v>181</v>
      </c>
      <c r="C425" s="88"/>
      <c r="D425" s="88"/>
      <c r="E425" s="88"/>
      <c r="F425" s="88"/>
      <c r="G425" s="88"/>
      <c r="H425" s="88"/>
      <c r="I425" s="88"/>
      <c r="J425" s="88"/>
      <c r="K425" s="88"/>
      <c r="L425" s="88"/>
      <c r="M425" s="88"/>
      <c r="N425" s="88"/>
      <c r="O425" s="88"/>
      <c r="P425" s="10"/>
      <c r="Q425" s="135"/>
      <c r="R425" s="136"/>
      <c r="S425" s="136"/>
      <c r="T425" s="137"/>
      <c r="U425" s="131" t="s">
        <v>168</v>
      </c>
      <c r="V425" s="122"/>
      <c r="W425" s="10"/>
      <c r="X425" s="132">
        <f>IF(Q425=0,0,((Q425/32)*175))</f>
        <v>0</v>
      </c>
      <c r="Y425" s="133"/>
      <c r="Z425" s="133"/>
      <c r="AA425" s="133"/>
      <c r="AB425" s="133"/>
      <c r="AC425" s="134"/>
      <c r="AD425" s="88" t="s">
        <v>169</v>
      </c>
      <c r="AE425" s="88"/>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row>
    <row r="426" spans="1:56" ht="2.25" customHeight="1" x14ac:dyDescent="0.25">
      <c r="A426" s="1"/>
      <c r="B426" s="11"/>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row>
    <row r="427" spans="1:56" ht="15" customHeight="1" x14ac:dyDescent="0.25">
      <c r="A427" s="1"/>
      <c r="B427" s="97" t="s">
        <v>182</v>
      </c>
      <c r="C427" s="88"/>
      <c r="D427" s="88"/>
      <c r="E427" s="88"/>
      <c r="F427" s="88"/>
      <c r="G427" s="88"/>
      <c r="H427" s="88"/>
      <c r="I427" s="88"/>
      <c r="J427" s="88"/>
      <c r="K427" s="88"/>
      <c r="L427" s="88"/>
      <c r="M427" s="88"/>
      <c r="N427" s="88"/>
      <c r="O427" s="88"/>
      <c r="P427" s="10"/>
      <c r="Q427" s="135"/>
      <c r="R427" s="136"/>
      <c r="S427" s="136"/>
      <c r="T427" s="137"/>
      <c r="U427" s="131" t="s">
        <v>168</v>
      </c>
      <c r="V427" s="122"/>
      <c r="W427" s="10"/>
      <c r="X427" s="132">
        <f>IF(Q427=0,0,((Q427/32)*155))</f>
        <v>0</v>
      </c>
      <c r="Y427" s="133"/>
      <c r="Z427" s="133"/>
      <c r="AA427" s="133"/>
      <c r="AB427" s="133"/>
      <c r="AC427" s="134"/>
      <c r="AD427" s="88" t="s">
        <v>169</v>
      </c>
      <c r="AE427" s="88"/>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row>
    <row r="428" spans="1:56" ht="2.25" customHeight="1" x14ac:dyDescent="0.25">
      <c r="A428" s="1"/>
      <c r="B428" s="11"/>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row>
    <row r="429" spans="1:56" ht="15" customHeight="1" x14ac:dyDescent="0.25">
      <c r="A429" s="1"/>
      <c r="B429" s="97" t="s">
        <v>183</v>
      </c>
      <c r="C429" s="88"/>
      <c r="D429" s="88"/>
      <c r="E429" s="88"/>
      <c r="F429" s="88"/>
      <c r="G429" s="88"/>
      <c r="H429" s="88"/>
      <c r="I429" s="88"/>
      <c r="J429" s="88"/>
      <c r="K429" s="88"/>
      <c r="L429" s="88"/>
      <c r="M429" s="88"/>
      <c r="N429" s="88"/>
      <c r="O429" s="88"/>
      <c r="P429" s="10"/>
      <c r="Q429" s="135"/>
      <c r="R429" s="136"/>
      <c r="S429" s="136"/>
      <c r="T429" s="137"/>
      <c r="U429" s="131" t="s">
        <v>168</v>
      </c>
      <c r="V429" s="122"/>
      <c r="W429" s="10"/>
      <c r="X429" s="132">
        <f>IF(Q429=0,0,((Q429/32)*155))</f>
        <v>0</v>
      </c>
      <c r="Y429" s="133"/>
      <c r="Z429" s="133"/>
      <c r="AA429" s="133"/>
      <c r="AB429" s="133"/>
      <c r="AC429" s="134"/>
      <c r="AD429" s="88" t="s">
        <v>169</v>
      </c>
      <c r="AE429" s="88"/>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row>
    <row r="430" spans="1:56" ht="2.25" customHeight="1" x14ac:dyDescent="0.25">
      <c r="A430" s="1"/>
      <c r="B430" s="11"/>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row>
    <row r="431" spans="1:56" ht="15" customHeight="1" x14ac:dyDescent="0.25">
      <c r="A431" s="1"/>
      <c r="B431" s="97" t="s">
        <v>184</v>
      </c>
      <c r="C431" s="88"/>
      <c r="D431" s="88"/>
      <c r="E431" s="88"/>
      <c r="F431" s="88"/>
      <c r="G431" s="88"/>
      <c r="H431" s="88"/>
      <c r="I431" s="88"/>
      <c r="J431" s="88"/>
      <c r="K431" s="88"/>
      <c r="L431" s="88"/>
      <c r="M431" s="88"/>
      <c r="N431" s="88"/>
      <c r="O431" s="88"/>
      <c r="P431" s="10"/>
      <c r="Q431" s="135"/>
      <c r="R431" s="136"/>
      <c r="S431" s="136"/>
      <c r="T431" s="137"/>
      <c r="U431" s="131" t="s">
        <v>168</v>
      </c>
      <c r="V431" s="122"/>
      <c r="W431" s="10"/>
      <c r="X431" s="132">
        <f>IF(Q431=0,0,((Q431/32)*155))</f>
        <v>0</v>
      </c>
      <c r="Y431" s="133"/>
      <c r="Z431" s="133"/>
      <c r="AA431" s="133"/>
      <c r="AB431" s="133"/>
      <c r="AC431" s="134"/>
      <c r="AD431" s="88" t="s">
        <v>169</v>
      </c>
      <c r="AE431" s="88"/>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row>
    <row r="432" spans="1:56" ht="2.25" customHeight="1" x14ac:dyDescent="0.25">
      <c r="A432" s="1"/>
      <c r="B432" s="11"/>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row>
    <row r="433" spans="1:56" ht="15" customHeight="1" x14ac:dyDescent="0.25">
      <c r="A433" s="1"/>
      <c r="B433" s="97" t="s">
        <v>185</v>
      </c>
      <c r="C433" s="88"/>
      <c r="D433" s="88"/>
      <c r="E433" s="88"/>
      <c r="F433" s="88"/>
      <c r="G433" s="88"/>
      <c r="H433" s="88"/>
      <c r="I433" s="88"/>
      <c r="J433" s="88"/>
      <c r="K433" s="88"/>
      <c r="L433" s="88"/>
      <c r="M433" s="88"/>
      <c r="N433" s="88"/>
      <c r="O433" s="88"/>
      <c r="P433" s="10"/>
      <c r="Q433" s="135"/>
      <c r="R433" s="136"/>
      <c r="S433" s="136"/>
      <c r="T433" s="137"/>
      <c r="U433" s="131" t="s">
        <v>168</v>
      </c>
      <c r="V433" s="122"/>
      <c r="W433" s="10"/>
      <c r="X433" s="132">
        <f>IF(Q433=0,0,((Q433/32)*155))</f>
        <v>0</v>
      </c>
      <c r="Y433" s="133"/>
      <c r="Z433" s="133"/>
      <c r="AA433" s="133"/>
      <c r="AB433" s="133"/>
      <c r="AC433" s="134"/>
      <c r="AD433" s="88" t="s">
        <v>169</v>
      </c>
      <c r="AE433" s="88"/>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row>
    <row r="434" spans="1:56" ht="2.25" customHeight="1" x14ac:dyDescent="0.25">
      <c r="A434" s="1"/>
      <c r="B434" s="11"/>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row>
    <row r="435" spans="1:56" ht="15" customHeight="1" x14ac:dyDescent="0.25">
      <c r="A435" s="1"/>
      <c r="B435" s="97" t="s">
        <v>186</v>
      </c>
      <c r="C435" s="88"/>
      <c r="D435" s="88"/>
      <c r="E435" s="88"/>
      <c r="F435" s="88"/>
      <c r="G435" s="88"/>
      <c r="H435" s="88"/>
      <c r="I435" s="88"/>
      <c r="J435" s="88"/>
      <c r="K435" s="88"/>
      <c r="L435" s="88"/>
      <c r="M435" s="88"/>
      <c r="N435" s="88"/>
      <c r="O435" s="88"/>
      <c r="P435" s="10"/>
      <c r="Q435" s="135"/>
      <c r="R435" s="136"/>
      <c r="S435" s="136"/>
      <c r="T435" s="137"/>
      <c r="U435" s="131" t="s">
        <v>168</v>
      </c>
      <c r="V435" s="122"/>
      <c r="W435" s="10"/>
      <c r="X435" s="132">
        <f>IF(Q435=0,0,((Q435/32)*250))</f>
        <v>0</v>
      </c>
      <c r="Y435" s="133"/>
      <c r="Z435" s="133"/>
      <c r="AA435" s="133"/>
      <c r="AB435" s="133"/>
      <c r="AC435" s="134"/>
      <c r="AD435" s="88" t="s">
        <v>169</v>
      </c>
      <c r="AE435" s="88"/>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row>
    <row r="436" spans="1:56" ht="2.25" customHeight="1" x14ac:dyDescent="0.25">
      <c r="A436" s="1"/>
      <c r="B436" s="11"/>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row>
    <row r="437" spans="1:56" ht="15" customHeight="1" x14ac:dyDescent="0.25">
      <c r="A437" s="1"/>
      <c r="B437" s="97" t="s">
        <v>187</v>
      </c>
      <c r="C437" s="88"/>
      <c r="D437" s="88"/>
      <c r="E437" s="88"/>
      <c r="F437" s="88"/>
      <c r="G437" s="88"/>
      <c r="H437" s="88"/>
      <c r="I437" s="88"/>
      <c r="J437" s="88"/>
      <c r="K437" s="88"/>
      <c r="L437" s="88"/>
      <c r="M437" s="88"/>
      <c r="N437" s="88"/>
      <c r="O437" s="88"/>
      <c r="P437" s="10"/>
      <c r="Q437" s="135"/>
      <c r="R437" s="136"/>
      <c r="S437" s="136"/>
      <c r="T437" s="137"/>
      <c r="U437" s="131" t="s">
        <v>168</v>
      </c>
      <c r="V437" s="122"/>
      <c r="W437" s="10"/>
      <c r="X437" s="132">
        <f>IF(Q437=0,0,((Q437/32)*250))</f>
        <v>0</v>
      </c>
      <c r="Y437" s="133"/>
      <c r="Z437" s="133"/>
      <c r="AA437" s="133"/>
      <c r="AB437" s="133"/>
      <c r="AC437" s="134"/>
      <c r="AD437" s="88" t="s">
        <v>169</v>
      </c>
      <c r="AE437" s="88"/>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row>
    <row r="438" spans="1:56" ht="2.25" customHeight="1" x14ac:dyDescent="0.25">
      <c r="A438" s="1"/>
      <c r="B438" s="11"/>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row>
    <row r="439" spans="1:56" ht="15" customHeight="1" x14ac:dyDescent="0.25">
      <c r="A439" s="1"/>
      <c r="B439" s="97" t="s">
        <v>188</v>
      </c>
      <c r="C439" s="88"/>
      <c r="D439" s="88"/>
      <c r="E439" s="88"/>
      <c r="F439" s="88"/>
      <c r="G439" s="88"/>
      <c r="H439" s="88"/>
      <c r="I439" s="88"/>
      <c r="J439" s="88"/>
      <c r="K439" s="88"/>
      <c r="L439" s="88"/>
      <c r="M439" s="88"/>
      <c r="N439" s="88"/>
      <c r="O439" s="88"/>
      <c r="P439" s="10"/>
      <c r="Q439" s="135"/>
      <c r="R439" s="136"/>
      <c r="S439" s="136"/>
      <c r="T439" s="137"/>
      <c r="U439" s="131" t="s">
        <v>168</v>
      </c>
      <c r="V439" s="122"/>
      <c r="W439" s="10"/>
      <c r="X439" s="132">
        <f>IF(Q439=0,0,((Q439/32)*155))</f>
        <v>0</v>
      </c>
      <c r="Y439" s="133"/>
      <c r="Z439" s="133"/>
      <c r="AA439" s="133"/>
      <c r="AB439" s="133"/>
      <c r="AC439" s="134"/>
      <c r="AD439" s="88" t="s">
        <v>169</v>
      </c>
      <c r="AE439" s="88"/>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row>
    <row r="440" spans="1:56" ht="2.25" customHeight="1" x14ac:dyDescent="0.25">
      <c r="A440" s="1"/>
      <c r="B440" s="11"/>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row>
    <row r="441" spans="1:56" ht="15" customHeight="1" x14ac:dyDescent="0.25">
      <c r="A441" s="1"/>
      <c r="B441" s="97" t="s">
        <v>189</v>
      </c>
      <c r="C441" s="88"/>
      <c r="D441" s="88"/>
      <c r="E441" s="88"/>
      <c r="F441" s="88"/>
      <c r="G441" s="88"/>
      <c r="H441" s="88"/>
      <c r="I441" s="88"/>
      <c r="J441" s="88"/>
      <c r="K441" s="88"/>
      <c r="L441" s="88"/>
      <c r="M441" s="88"/>
      <c r="N441" s="88"/>
      <c r="O441" s="88"/>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row>
    <row r="442" spans="1:56" ht="15" customHeight="1" x14ac:dyDescent="0.25">
      <c r="A442" s="1"/>
      <c r="B442" s="88"/>
      <c r="C442" s="88"/>
      <c r="D442" s="88"/>
      <c r="E442" s="88"/>
      <c r="F442" s="88"/>
      <c r="G442" s="88"/>
      <c r="H442" s="88"/>
      <c r="I442" s="88"/>
      <c r="J442" s="88"/>
      <c r="K442" s="88"/>
      <c r="L442" s="88"/>
      <c r="M442" s="88"/>
      <c r="N442" s="88"/>
      <c r="O442" s="88"/>
      <c r="P442" s="10"/>
      <c r="Q442" s="135"/>
      <c r="R442" s="136"/>
      <c r="S442" s="136"/>
      <c r="T442" s="137"/>
      <c r="U442" s="131" t="s">
        <v>168</v>
      </c>
      <c r="V442" s="122"/>
      <c r="W442" s="10"/>
      <c r="X442" s="132">
        <f>IF(Q442=0,0,((Q442/32)*155))</f>
        <v>0</v>
      </c>
      <c r="Y442" s="133"/>
      <c r="Z442" s="133"/>
      <c r="AA442" s="133"/>
      <c r="AB442" s="133"/>
      <c r="AC442" s="134"/>
      <c r="AD442" s="88" t="s">
        <v>169</v>
      </c>
      <c r="AE442" s="88"/>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row>
    <row r="443" spans="1:56" ht="2.25" customHeight="1" x14ac:dyDescent="0.25">
      <c r="A443" s="1"/>
      <c r="B443" s="11"/>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row>
    <row r="444" spans="1:56" ht="15" customHeight="1" x14ac:dyDescent="0.25">
      <c r="A444" s="1"/>
      <c r="B444" s="97" t="s">
        <v>190</v>
      </c>
      <c r="C444" s="88"/>
      <c r="D444" s="88"/>
      <c r="E444" s="88"/>
      <c r="F444" s="88"/>
      <c r="G444" s="88"/>
      <c r="H444" s="88"/>
      <c r="I444" s="88"/>
      <c r="J444" s="88"/>
      <c r="K444" s="88"/>
      <c r="L444" s="88"/>
      <c r="M444" s="88"/>
      <c r="N444" s="88"/>
      <c r="O444" s="88"/>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row>
    <row r="445" spans="1:56" ht="15" customHeight="1" x14ac:dyDescent="0.25">
      <c r="A445" s="1"/>
      <c r="B445" s="88"/>
      <c r="C445" s="88"/>
      <c r="D445" s="88"/>
      <c r="E445" s="88"/>
      <c r="F445" s="88"/>
      <c r="G445" s="88"/>
      <c r="H445" s="88"/>
      <c r="I445" s="88"/>
      <c r="J445" s="88"/>
      <c r="K445" s="88"/>
      <c r="L445" s="88"/>
      <c r="M445" s="88"/>
      <c r="N445" s="88"/>
      <c r="O445" s="88"/>
      <c r="P445" s="10"/>
      <c r="Q445" s="135"/>
      <c r="R445" s="136"/>
      <c r="S445" s="136"/>
      <c r="T445" s="137"/>
      <c r="U445" s="131" t="s">
        <v>168</v>
      </c>
      <c r="V445" s="122"/>
      <c r="W445" s="10"/>
      <c r="X445" s="132">
        <f>IF(Q445=0,0,((Q445/32)*100))</f>
        <v>0</v>
      </c>
      <c r="Y445" s="133"/>
      <c r="Z445" s="133"/>
      <c r="AA445" s="133"/>
      <c r="AB445" s="133"/>
      <c r="AC445" s="134"/>
      <c r="AD445" s="88" t="s">
        <v>169</v>
      </c>
      <c r="AE445" s="88"/>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row>
    <row r="446" spans="1:56" ht="2.25" customHeight="1" x14ac:dyDescent="0.25">
      <c r="A446" s="1"/>
      <c r="B446" s="11"/>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row>
    <row r="447" spans="1:56" ht="15" customHeight="1" x14ac:dyDescent="0.25">
      <c r="A447" s="1"/>
      <c r="B447" s="97" t="s">
        <v>191</v>
      </c>
      <c r="C447" s="88"/>
      <c r="D447" s="88"/>
      <c r="E447" s="88"/>
      <c r="F447" s="88"/>
      <c r="G447" s="88"/>
      <c r="H447" s="88"/>
      <c r="I447" s="88"/>
      <c r="J447" s="88"/>
      <c r="K447" s="88"/>
      <c r="L447" s="88"/>
      <c r="M447" s="88"/>
      <c r="N447" s="88"/>
      <c r="O447" s="88"/>
      <c r="P447" s="10"/>
      <c r="Q447" s="135"/>
      <c r="R447" s="136"/>
      <c r="S447" s="136"/>
      <c r="T447" s="137"/>
      <c r="U447" s="131" t="s">
        <v>168</v>
      </c>
      <c r="V447" s="122"/>
      <c r="W447" s="10"/>
      <c r="X447" s="132">
        <f>IF(Q447=0,0,((Q447/32)*175))</f>
        <v>0</v>
      </c>
      <c r="Y447" s="133"/>
      <c r="Z447" s="133"/>
      <c r="AA447" s="133"/>
      <c r="AB447" s="133"/>
      <c r="AC447" s="134"/>
      <c r="AD447" s="88" t="s">
        <v>169</v>
      </c>
      <c r="AE447" s="88"/>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row>
    <row r="448" spans="1:56" ht="2.25" customHeight="1" x14ac:dyDescent="0.25">
      <c r="A448" s="1"/>
      <c r="B448" s="11"/>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row>
    <row r="449" spans="1:56" ht="15" customHeight="1" x14ac:dyDescent="0.25">
      <c r="A449" s="1"/>
      <c r="B449" s="97" t="s">
        <v>192</v>
      </c>
      <c r="C449" s="88"/>
      <c r="D449" s="88"/>
      <c r="E449" s="88"/>
      <c r="F449" s="88"/>
      <c r="G449" s="88"/>
      <c r="H449" s="88"/>
      <c r="I449" s="88"/>
      <c r="J449" s="88"/>
      <c r="K449" s="88"/>
      <c r="L449" s="88"/>
      <c r="M449" s="88"/>
      <c r="N449" s="88"/>
      <c r="O449" s="88"/>
      <c r="P449" s="10"/>
      <c r="Q449" s="135"/>
      <c r="R449" s="136"/>
      <c r="S449" s="136"/>
      <c r="T449" s="137"/>
      <c r="U449" s="131" t="s">
        <v>168</v>
      </c>
      <c r="V449" s="122"/>
      <c r="W449" s="10"/>
      <c r="X449" s="132">
        <f>IF(Q449=0,0,((Q449/32)*200))</f>
        <v>0</v>
      </c>
      <c r="Y449" s="133"/>
      <c r="Z449" s="133"/>
      <c r="AA449" s="133"/>
      <c r="AB449" s="133"/>
      <c r="AC449" s="134"/>
      <c r="AD449" s="88" t="s">
        <v>169</v>
      </c>
      <c r="AE449" s="88"/>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row>
    <row r="450" spans="1:56" ht="2.25" customHeight="1" x14ac:dyDescent="0.25">
      <c r="A450" s="1"/>
      <c r="B450" s="11"/>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row>
    <row r="451" spans="1:56" ht="15" customHeight="1" x14ac:dyDescent="0.25">
      <c r="A451" s="1"/>
      <c r="B451" s="97" t="s">
        <v>193</v>
      </c>
      <c r="C451" s="88"/>
      <c r="D451" s="88"/>
      <c r="E451" s="88"/>
      <c r="F451" s="88"/>
      <c r="G451" s="88"/>
      <c r="H451" s="88"/>
      <c r="I451" s="88"/>
      <c r="J451" s="88"/>
      <c r="K451" s="88"/>
      <c r="L451" s="88"/>
      <c r="M451" s="88"/>
      <c r="N451" s="88"/>
      <c r="O451" s="88"/>
      <c r="P451" s="10"/>
      <c r="Q451" s="135"/>
      <c r="R451" s="136"/>
      <c r="S451" s="136"/>
      <c r="T451" s="137"/>
      <c r="U451" s="131" t="s">
        <v>168</v>
      </c>
      <c r="V451" s="122"/>
      <c r="W451" s="10"/>
      <c r="X451" s="132">
        <f>IF(Q451=0,0,((Q451/32)*175))</f>
        <v>0</v>
      </c>
      <c r="Y451" s="133"/>
      <c r="Z451" s="133"/>
      <c r="AA451" s="133"/>
      <c r="AB451" s="133"/>
      <c r="AC451" s="134"/>
      <c r="AD451" s="88" t="s">
        <v>169</v>
      </c>
      <c r="AE451" s="88"/>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row>
    <row r="452" spans="1:56" ht="2.25" customHeight="1" x14ac:dyDescent="0.25">
      <c r="A452" s="1"/>
      <c r="B452" s="11"/>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row>
    <row r="453" spans="1:56" ht="15" customHeight="1" x14ac:dyDescent="0.25">
      <c r="A453" s="1"/>
      <c r="B453" s="97" t="s">
        <v>194</v>
      </c>
      <c r="C453" s="88"/>
      <c r="D453" s="88"/>
      <c r="E453" s="88"/>
      <c r="F453" s="88"/>
      <c r="G453" s="88"/>
      <c r="H453" s="88"/>
      <c r="I453" s="88"/>
      <c r="J453" s="88"/>
      <c r="K453" s="88"/>
      <c r="L453" s="88"/>
      <c r="M453" s="88"/>
      <c r="N453" s="88"/>
      <c r="O453" s="88"/>
      <c r="P453" s="10"/>
      <c r="Q453" s="135"/>
      <c r="R453" s="136"/>
      <c r="S453" s="136"/>
      <c r="T453" s="137"/>
      <c r="U453" s="131" t="s">
        <v>168</v>
      </c>
      <c r="V453" s="122"/>
      <c r="W453" s="10"/>
      <c r="X453" s="132">
        <f>IF(Q453=0,0,((Q453/32)*175))</f>
        <v>0</v>
      </c>
      <c r="Y453" s="133"/>
      <c r="Z453" s="133"/>
      <c r="AA453" s="133"/>
      <c r="AB453" s="133"/>
      <c r="AC453" s="134"/>
      <c r="AD453" s="88" t="s">
        <v>169</v>
      </c>
      <c r="AE453" s="88"/>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row>
    <row r="454" spans="1:56" ht="2.25" customHeight="1" x14ac:dyDescent="0.25">
      <c r="A454" s="1"/>
      <c r="B454" s="11"/>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row>
    <row r="455" spans="1:56" ht="15" customHeight="1" x14ac:dyDescent="0.25">
      <c r="A455" s="1"/>
      <c r="B455" s="97" t="s">
        <v>195</v>
      </c>
      <c r="C455" s="88"/>
      <c r="D455" s="88"/>
      <c r="E455" s="88"/>
      <c r="F455" s="88"/>
      <c r="G455" s="88"/>
      <c r="H455" s="88"/>
      <c r="I455" s="88"/>
      <c r="J455" s="88"/>
      <c r="K455" s="88"/>
      <c r="L455" s="88"/>
      <c r="M455" s="88"/>
      <c r="N455" s="88"/>
      <c r="O455" s="88"/>
      <c r="P455" s="10"/>
      <c r="Q455" s="135"/>
      <c r="R455" s="136"/>
      <c r="S455" s="136"/>
      <c r="T455" s="137"/>
      <c r="U455" s="131" t="s">
        <v>168</v>
      </c>
      <c r="V455" s="122"/>
      <c r="W455" s="10"/>
      <c r="X455" s="132">
        <f>IF(Q455=0,0,((Q455/32)*175))</f>
        <v>0</v>
      </c>
      <c r="Y455" s="133"/>
      <c r="Z455" s="133"/>
      <c r="AA455" s="133"/>
      <c r="AB455" s="133"/>
      <c r="AC455" s="134"/>
      <c r="AD455" s="88" t="s">
        <v>169</v>
      </c>
      <c r="AE455" s="88"/>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row>
    <row r="456" spans="1:56" ht="2.25" customHeight="1" x14ac:dyDescent="0.25">
      <c r="A456" s="1"/>
      <c r="B456" s="11"/>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row>
    <row r="457" spans="1:56" ht="15" customHeight="1" x14ac:dyDescent="0.25">
      <c r="A457" s="1"/>
      <c r="B457" s="97" t="s">
        <v>196</v>
      </c>
      <c r="C457" s="88"/>
      <c r="D457" s="88"/>
      <c r="E457" s="88"/>
      <c r="F457" s="88"/>
      <c r="G457" s="88"/>
      <c r="H457" s="88"/>
      <c r="I457" s="88"/>
      <c r="J457" s="88"/>
      <c r="K457" s="88"/>
      <c r="L457" s="88"/>
      <c r="M457" s="88"/>
      <c r="N457" s="88"/>
      <c r="O457" s="88"/>
      <c r="P457" s="10"/>
      <c r="Q457" s="135"/>
      <c r="R457" s="136"/>
      <c r="S457" s="136"/>
      <c r="T457" s="137"/>
      <c r="U457" s="131" t="s">
        <v>168</v>
      </c>
      <c r="V457" s="122"/>
      <c r="W457" s="10"/>
      <c r="X457" s="132">
        <f>IF(Q457=0,0,((Q457/32)*175))</f>
        <v>0</v>
      </c>
      <c r="Y457" s="133"/>
      <c r="Z457" s="133"/>
      <c r="AA457" s="133"/>
      <c r="AB457" s="133"/>
      <c r="AC457" s="134"/>
      <c r="AD457" s="88" t="s">
        <v>169</v>
      </c>
      <c r="AE457" s="88"/>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row>
    <row r="458" spans="1:56" ht="2.25" customHeight="1" x14ac:dyDescent="0.25">
      <c r="A458" s="1"/>
      <c r="B458" s="11"/>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row>
    <row r="459" spans="1:56" ht="15" customHeight="1" x14ac:dyDescent="0.25">
      <c r="A459" s="1"/>
      <c r="B459" s="97" t="s">
        <v>197</v>
      </c>
      <c r="C459" s="88"/>
      <c r="D459" s="88"/>
      <c r="E459" s="88"/>
      <c r="F459" s="88"/>
      <c r="G459" s="88"/>
      <c r="H459" s="88"/>
      <c r="I459" s="88"/>
      <c r="J459" s="88"/>
      <c r="K459" s="88"/>
      <c r="L459" s="88"/>
      <c r="M459" s="88"/>
      <c r="N459" s="88"/>
      <c r="O459" s="88"/>
      <c r="P459" s="10"/>
      <c r="Q459" s="10"/>
      <c r="R459" s="10"/>
      <c r="S459" s="10"/>
      <c r="T459" s="10"/>
      <c r="U459" s="10"/>
      <c r="V459" s="10"/>
      <c r="W459" s="10"/>
      <c r="X459" s="132">
        <f>SUM(X401,X403,X405,X407,X409,X411,X413,X415,X417,X419,X421,X423,X425,X427,X429,X431,X433,X435,X437,X439,X442,X445,X447,X449,X451,X453,X455,X457)</f>
        <v>0</v>
      </c>
      <c r="Y459" s="133"/>
      <c r="Z459" s="133"/>
      <c r="AA459" s="133"/>
      <c r="AB459" s="133"/>
      <c r="AC459" s="134"/>
      <c r="AD459" s="88" t="s">
        <v>169</v>
      </c>
      <c r="AE459" s="88"/>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row>
    <row r="460" spans="1:56" ht="15" customHeight="1" x14ac:dyDescent="0.25">
      <c r="A460" s="1"/>
      <c r="B460" s="11"/>
      <c r="C460" s="10"/>
      <c r="D460" s="10"/>
      <c r="E460" s="10"/>
      <c r="F460" s="10"/>
      <c r="G460" s="10"/>
      <c r="H460" s="10"/>
      <c r="I460" s="10"/>
      <c r="J460" s="10"/>
      <c r="K460" s="10"/>
      <c r="L460" s="10"/>
      <c r="M460" s="10"/>
      <c r="N460" s="10"/>
      <c r="O460" s="10"/>
      <c r="P460" s="10"/>
      <c r="Q460" s="10"/>
      <c r="R460" s="10"/>
      <c r="S460" s="10"/>
      <c r="T460" s="10"/>
      <c r="U460" s="10"/>
      <c r="V460" s="10"/>
      <c r="W460" s="10"/>
      <c r="X460" s="2"/>
      <c r="Y460" s="2"/>
      <c r="Z460" s="2"/>
      <c r="AA460" s="2"/>
      <c r="AB460" s="2"/>
      <c r="AC460" s="2"/>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row>
    <row r="461" spans="1:56" ht="15" customHeight="1" x14ac:dyDescent="0.25">
      <c r="A461" s="1">
        <v>43</v>
      </c>
      <c r="B461" s="103" t="s">
        <v>198</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3"/>
      <c r="AL461" s="103"/>
      <c r="AM461" s="103"/>
      <c r="AN461" s="103"/>
      <c r="AO461" s="103"/>
      <c r="AP461" s="103"/>
      <c r="AQ461" s="10">
        <f>Q464*3.2</f>
        <v>0</v>
      </c>
      <c r="AR461" s="10"/>
      <c r="AS461" s="10"/>
      <c r="AT461" s="10"/>
      <c r="AU461" s="10"/>
      <c r="AV461" s="10"/>
      <c r="AW461" s="10"/>
      <c r="AX461" s="10"/>
      <c r="AY461" s="10"/>
      <c r="AZ461" s="10"/>
      <c r="BA461" s="10"/>
      <c r="BB461" s="10"/>
      <c r="BC461" s="10"/>
      <c r="BD461" s="10"/>
    </row>
    <row r="462" spans="1:56" ht="2.25" customHeight="1" x14ac:dyDescent="0.25">
      <c r="A462" s="1"/>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0"/>
      <c r="AR462" s="10"/>
      <c r="AS462" s="10"/>
      <c r="AT462" s="10"/>
      <c r="AU462" s="10"/>
      <c r="AV462" s="10"/>
      <c r="AW462" s="10"/>
      <c r="AX462" s="10"/>
      <c r="AY462" s="10"/>
      <c r="AZ462" s="10"/>
      <c r="BA462" s="10"/>
      <c r="BB462" s="10"/>
      <c r="BC462" s="10"/>
      <c r="BD462" s="10"/>
    </row>
    <row r="463" spans="1:56" ht="15" customHeight="1" x14ac:dyDescent="0.25">
      <c r="A463" s="1"/>
      <c r="B463" s="97" t="s">
        <v>199</v>
      </c>
      <c r="C463" s="88"/>
      <c r="D463" s="88"/>
      <c r="E463" s="88"/>
      <c r="F463" s="88"/>
      <c r="G463" s="88"/>
      <c r="H463" s="88"/>
      <c r="I463" s="88"/>
      <c r="J463" s="88"/>
      <c r="K463" s="88"/>
      <c r="L463" s="88"/>
      <c r="M463" s="88"/>
      <c r="N463" s="88"/>
      <c r="O463" s="88"/>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f>IF(AND(Q464&gt;0,Q466=0),230,0)</f>
        <v>0</v>
      </c>
      <c r="AR463" s="10"/>
      <c r="AS463" s="10"/>
      <c r="AT463" s="10"/>
      <c r="AU463" s="10"/>
      <c r="AV463" s="10"/>
      <c r="AW463" s="10"/>
      <c r="AX463" s="10"/>
      <c r="AY463" s="10"/>
      <c r="AZ463" s="10"/>
      <c r="BA463" s="10"/>
      <c r="BB463" s="10"/>
      <c r="BC463" s="10"/>
      <c r="BD463" s="10"/>
    </row>
    <row r="464" spans="1:56" ht="15" customHeight="1" x14ac:dyDescent="0.25">
      <c r="A464" s="1"/>
      <c r="B464" s="88"/>
      <c r="C464" s="88"/>
      <c r="D464" s="88"/>
      <c r="E464" s="88"/>
      <c r="F464" s="88"/>
      <c r="G464" s="88"/>
      <c r="H464" s="88"/>
      <c r="I464" s="88"/>
      <c r="J464" s="88"/>
      <c r="K464" s="88"/>
      <c r="L464" s="88"/>
      <c r="M464" s="88"/>
      <c r="N464" s="88"/>
      <c r="O464" s="88"/>
      <c r="P464" s="10"/>
      <c r="Q464" s="135"/>
      <c r="R464" s="136"/>
      <c r="S464" s="136"/>
      <c r="T464" s="137"/>
      <c r="U464" s="131" t="s">
        <v>200</v>
      </c>
      <c r="V464" s="122"/>
      <c r="W464" s="10"/>
      <c r="X464" s="132">
        <f>SUM(AQ461,AQ463)</f>
        <v>0</v>
      </c>
      <c r="Y464" s="133"/>
      <c r="Z464" s="133"/>
      <c r="AA464" s="133"/>
      <c r="AB464" s="133"/>
      <c r="AC464" s="134"/>
      <c r="AD464" s="88" t="s">
        <v>169</v>
      </c>
      <c r="AE464" s="88"/>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row>
    <row r="465" spans="1:56" ht="2.25" customHeight="1" x14ac:dyDescent="0.25">
      <c r="A465" s="1"/>
      <c r="B465" s="11"/>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row>
    <row r="466" spans="1:56" ht="15" customHeight="1" x14ac:dyDescent="0.25">
      <c r="A466" s="1"/>
      <c r="B466" s="97" t="s">
        <v>201</v>
      </c>
      <c r="C466" s="88"/>
      <c r="D466" s="88"/>
      <c r="E466" s="88"/>
      <c r="F466" s="88"/>
      <c r="G466" s="88"/>
      <c r="H466" s="88"/>
      <c r="I466" s="88"/>
      <c r="J466" s="88"/>
      <c r="K466" s="88"/>
      <c r="L466" s="88"/>
      <c r="M466" s="88"/>
      <c r="N466" s="88"/>
      <c r="O466" s="88"/>
      <c r="P466" s="10"/>
      <c r="Q466" s="135"/>
      <c r="R466" s="136"/>
      <c r="S466" s="136"/>
      <c r="T466" s="137"/>
      <c r="U466" s="131" t="s">
        <v>200</v>
      </c>
      <c r="V466" s="122"/>
      <c r="W466" s="10"/>
      <c r="X466" s="132">
        <f>SUM(AQ466,AQ468)</f>
        <v>0</v>
      </c>
      <c r="Y466" s="133"/>
      <c r="Z466" s="133"/>
      <c r="AA466" s="133"/>
      <c r="AB466" s="133"/>
      <c r="AC466" s="134"/>
      <c r="AD466" s="88" t="s">
        <v>169</v>
      </c>
      <c r="AE466" s="88"/>
      <c r="AF466" s="10"/>
      <c r="AG466" s="10"/>
      <c r="AH466" s="10"/>
      <c r="AI466" s="10"/>
      <c r="AJ466" s="10"/>
      <c r="AK466" s="10"/>
      <c r="AL466" s="10"/>
      <c r="AM466" s="10"/>
      <c r="AN466" s="10"/>
      <c r="AO466" s="10"/>
      <c r="AP466" s="10"/>
      <c r="AQ466" s="10">
        <f>Q466*18</f>
        <v>0</v>
      </c>
      <c r="AR466" s="10"/>
      <c r="AS466" s="10"/>
      <c r="AT466" s="10"/>
      <c r="AU466" s="10"/>
      <c r="AV466" s="10"/>
      <c r="AW466" s="10"/>
      <c r="AX466" s="10"/>
      <c r="AY466" s="10"/>
      <c r="AZ466" s="10"/>
      <c r="BA466" s="10"/>
      <c r="BB466" s="10"/>
      <c r="BC466" s="10"/>
      <c r="BD466" s="10"/>
    </row>
    <row r="467" spans="1:56" ht="2.25" customHeight="1" x14ac:dyDescent="0.25">
      <c r="A467" s="1"/>
      <c r="B467" s="11"/>
      <c r="C467" s="10"/>
      <c r="D467" s="10"/>
      <c r="E467" s="10"/>
      <c r="F467" s="10"/>
      <c r="G467" s="10"/>
      <c r="H467" s="10"/>
      <c r="I467" s="10"/>
      <c r="J467" s="10"/>
      <c r="K467" s="10"/>
      <c r="L467" s="10"/>
      <c r="M467" s="10"/>
      <c r="N467" s="10"/>
      <c r="O467" s="10"/>
      <c r="P467" s="10"/>
      <c r="Q467" s="10"/>
      <c r="R467" s="10"/>
      <c r="S467" s="10"/>
      <c r="T467" s="10"/>
      <c r="U467" s="10"/>
      <c r="V467" s="10"/>
      <c r="W467" s="10"/>
      <c r="X467" s="2"/>
      <c r="Y467" s="2"/>
      <c r="Z467" s="2"/>
      <c r="AA467" s="2"/>
      <c r="AB467" s="2"/>
      <c r="AC467" s="2"/>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row>
    <row r="468" spans="1:56" ht="15" customHeight="1" x14ac:dyDescent="0.25">
      <c r="A468" s="1"/>
      <c r="B468" s="97" t="s">
        <v>202</v>
      </c>
      <c r="C468" s="88"/>
      <c r="D468" s="88"/>
      <c r="E468" s="88"/>
      <c r="F468" s="88"/>
      <c r="G468" s="88"/>
      <c r="H468" s="88"/>
      <c r="I468" s="88"/>
      <c r="J468" s="88"/>
      <c r="K468" s="88"/>
      <c r="L468" s="88"/>
      <c r="M468" s="88"/>
      <c r="N468" s="88"/>
      <c r="O468" s="88"/>
      <c r="P468" s="10"/>
      <c r="Q468" s="10"/>
      <c r="R468" s="10"/>
      <c r="S468" s="10"/>
      <c r="T468" s="10"/>
      <c r="U468" s="10"/>
      <c r="V468" s="10"/>
      <c r="W468" s="10"/>
      <c r="X468" s="132">
        <f>SUM(X464,X466)</f>
        <v>0</v>
      </c>
      <c r="Y468" s="133"/>
      <c r="Z468" s="133"/>
      <c r="AA468" s="133"/>
      <c r="AB468" s="133"/>
      <c r="AC468" s="134"/>
      <c r="AD468" s="88" t="s">
        <v>169</v>
      </c>
      <c r="AE468" s="88"/>
      <c r="AF468" s="10"/>
      <c r="AG468" s="10"/>
      <c r="AH468" s="10"/>
      <c r="AI468" s="10"/>
      <c r="AJ468" s="10"/>
      <c r="AK468" s="10"/>
      <c r="AL468" s="10"/>
      <c r="AM468" s="10"/>
      <c r="AN468" s="10"/>
      <c r="AO468" s="10"/>
      <c r="AP468" s="10"/>
      <c r="AQ468" s="10">
        <f>IF(AND(Q464&gt;=0,Q466&gt;0),340,0)</f>
        <v>0</v>
      </c>
      <c r="AR468" s="10"/>
      <c r="AS468" s="10"/>
      <c r="AT468" s="10"/>
      <c r="AU468" s="10"/>
      <c r="AV468" s="10"/>
      <c r="AW468" s="10"/>
      <c r="AX468" s="10"/>
      <c r="AY468" s="10"/>
      <c r="AZ468" s="10"/>
      <c r="BA468" s="10"/>
      <c r="BB468" s="10"/>
      <c r="BC468" s="10"/>
      <c r="BD468" s="10"/>
    </row>
    <row r="469" spans="1:56" ht="2.25" customHeight="1" x14ac:dyDescent="0.25">
      <c r="A469" s="1"/>
      <c r="B469" s="11"/>
      <c r="C469" s="10"/>
      <c r="D469" s="10"/>
      <c r="E469" s="10"/>
      <c r="F469" s="10"/>
      <c r="G469" s="10"/>
      <c r="H469" s="10"/>
      <c r="I469" s="10"/>
      <c r="J469" s="10"/>
      <c r="K469" s="10"/>
      <c r="L469" s="10"/>
      <c r="M469" s="10"/>
      <c r="N469" s="10"/>
      <c r="O469" s="10"/>
      <c r="P469" s="10"/>
      <c r="Q469" s="10"/>
      <c r="R469" s="10"/>
      <c r="S469" s="10"/>
      <c r="T469" s="10"/>
      <c r="U469" s="10"/>
      <c r="V469" s="10"/>
      <c r="W469" s="10"/>
      <c r="X469" s="3"/>
      <c r="Y469" s="3"/>
      <c r="Z469" s="3"/>
      <c r="AA469" s="3"/>
      <c r="AB469" s="3"/>
      <c r="AC469" s="3"/>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row>
    <row r="470" spans="1:56" ht="15" customHeight="1" x14ac:dyDescent="0.25">
      <c r="A470" s="97"/>
      <c r="B470" s="97"/>
      <c r="C470" s="97"/>
      <c r="D470" s="97"/>
      <c r="E470" s="97"/>
      <c r="F470" s="97"/>
      <c r="G470" s="97"/>
      <c r="H470" s="97"/>
      <c r="I470" s="97"/>
      <c r="J470" s="97"/>
      <c r="K470" s="97"/>
      <c r="L470" s="97"/>
      <c r="M470" s="97"/>
      <c r="N470" s="97"/>
      <c r="O470" s="97"/>
      <c r="P470" s="97"/>
      <c r="Q470" s="97"/>
      <c r="R470" s="97"/>
      <c r="S470" s="97"/>
      <c r="T470" s="97"/>
      <c r="U470" s="97"/>
      <c r="V470" s="97"/>
      <c r="W470" s="97"/>
      <c r="X470" s="97"/>
      <c r="Y470" s="97"/>
      <c r="Z470" s="97"/>
      <c r="AA470" s="97"/>
      <c r="AB470" s="97"/>
      <c r="AC470" s="97"/>
      <c r="AD470" s="97"/>
      <c r="AE470" s="97"/>
      <c r="AF470" s="97"/>
      <c r="AG470" s="97"/>
      <c r="AH470" s="97"/>
      <c r="AI470" s="97"/>
      <c r="AJ470" s="97"/>
      <c r="AK470" s="97"/>
      <c r="AL470" s="97"/>
      <c r="AM470" s="97"/>
      <c r="AN470" s="97"/>
      <c r="AO470" s="97"/>
      <c r="AP470" s="97"/>
      <c r="AQ470" s="10"/>
      <c r="AR470" s="10"/>
      <c r="AS470" s="10"/>
      <c r="AT470" s="10"/>
      <c r="AU470" s="10"/>
      <c r="AV470" s="10"/>
      <c r="AW470" s="10"/>
      <c r="AX470" s="10"/>
      <c r="AY470" s="10"/>
      <c r="AZ470" s="10"/>
      <c r="BA470" s="10"/>
      <c r="BB470" s="10"/>
      <c r="BC470" s="10"/>
      <c r="BD470" s="10"/>
    </row>
    <row r="471" spans="1:56" ht="15" customHeight="1" x14ac:dyDescent="0.25">
      <c r="A471" s="1">
        <v>44</v>
      </c>
      <c r="B471" s="138" t="s">
        <v>203</v>
      </c>
      <c r="C471" s="138"/>
      <c r="D471" s="13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c r="AA471" s="138"/>
      <c r="AB471" s="138"/>
      <c r="AC471" s="138"/>
      <c r="AD471" s="138"/>
      <c r="AE471" s="138"/>
      <c r="AF471" s="138"/>
      <c r="AG471" s="138"/>
      <c r="AH471" s="138"/>
      <c r="AI471" s="138"/>
      <c r="AJ471" s="138"/>
      <c r="AK471" s="138"/>
      <c r="AL471" s="138"/>
      <c r="AM471" s="138"/>
      <c r="AN471" s="138"/>
      <c r="AO471" s="138"/>
      <c r="AP471" s="138"/>
      <c r="AQ471" s="10"/>
      <c r="AR471" s="10"/>
      <c r="AS471" s="10"/>
      <c r="AT471" s="10"/>
      <c r="AU471" s="10"/>
      <c r="AV471" s="10"/>
      <c r="AW471" s="10"/>
      <c r="AX471" s="10"/>
      <c r="AY471" s="10"/>
      <c r="AZ471" s="10"/>
      <c r="BA471" s="10"/>
      <c r="BB471" s="10"/>
      <c r="BC471" s="10"/>
      <c r="BD471" s="10"/>
    </row>
    <row r="472" spans="1:56" ht="15" customHeight="1" x14ac:dyDescent="0.25">
      <c r="A472" s="1"/>
      <c r="B472" s="138"/>
      <c r="C472" s="138"/>
      <c r="D472" s="13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c r="AA472" s="138"/>
      <c r="AB472" s="138"/>
      <c r="AC472" s="138"/>
      <c r="AD472" s="138"/>
      <c r="AE472" s="138"/>
      <c r="AF472" s="138"/>
      <c r="AG472" s="138"/>
      <c r="AH472" s="138"/>
      <c r="AI472" s="138"/>
      <c r="AJ472" s="138"/>
      <c r="AK472" s="138"/>
      <c r="AL472" s="138"/>
      <c r="AM472" s="138"/>
      <c r="AN472" s="138"/>
      <c r="AO472" s="138"/>
      <c r="AP472" s="138"/>
      <c r="AQ472" s="10"/>
      <c r="AR472" s="10"/>
      <c r="AS472" s="10"/>
      <c r="AT472" s="10"/>
      <c r="AU472" s="10"/>
      <c r="AV472" s="10"/>
      <c r="AW472" s="10"/>
      <c r="AX472" s="10"/>
      <c r="AY472" s="10"/>
      <c r="AZ472" s="10"/>
      <c r="BA472" s="10"/>
      <c r="BB472" s="10"/>
      <c r="BC472" s="10"/>
      <c r="BD472" s="10"/>
    </row>
    <row r="473" spans="1:56" ht="2.25" customHeight="1" x14ac:dyDescent="0.25">
      <c r="A473" s="1"/>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0"/>
      <c r="AR473" s="10"/>
      <c r="AS473" s="10"/>
      <c r="AT473" s="10"/>
      <c r="AU473" s="10"/>
      <c r="AV473" s="10"/>
      <c r="AW473" s="10"/>
      <c r="AX473" s="10"/>
      <c r="AY473" s="10"/>
      <c r="AZ473" s="10"/>
      <c r="BA473" s="10"/>
      <c r="BB473" s="10"/>
      <c r="BC473" s="10"/>
      <c r="BD473" s="10"/>
    </row>
    <row r="474" spans="1:56" ht="15" customHeight="1" x14ac:dyDescent="0.25">
      <c r="A474" s="1"/>
      <c r="B474" s="97" t="s">
        <v>199</v>
      </c>
      <c r="C474" s="88"/>
      <c r="D474" s="88"/>
      <c r="E474" s="88"/>
      <c r="F474" s="88"/>
      <c r="G474" s="88"/>
      <c r="H474" s="88"/>
      <c r="I474" s="88"/>
      <c r="J474" s="88"/>
      <c r="K474" s="88"/>
      <c r="L474" s="88"/>
      <c r="M474" s="88"/>
      <c r="N474" s="88"/>
      <c r="O474" s="88"/>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row>
    <row r="475" spans="1:56" ht="15" customHeight="1" x14ac:dyDescent="0.25">
      <c r="A475" s="1"/>
      <c r="B475" s="88"/>
      <c r="C475" s="88"/>
      <c r="D475" s="88"/>
      <c r="E475" s="88"/>
      <c r="F475" s="88"/>
      <c r="G475" s="88"/>
      <c r="H475" s="88"/>
      <c r="I475" s="88"/>
      <c r="J475" s="88"/>
      <c r="K475" s="88"/>
      <c r="L475" s="88"/>
      <c r="M475" s="88"/>
      <c r="N475" s="88"/>
      <c r="O475" s="88"/>
      <c r="P475" s="10"/>
      <c r="Q475" s="135"/>
      <c r="R475" s="136"/>
      <c r="S475" s="136"/>
      <c r="T475" s="137"/>
      <c r="U475" s="131" t="s">
        <v>200</v>
      </c>
      <c r="V475" s="122"/>
      <c r="W475" s="10"/>
      <c r="X475" s="132">
        <f>IF(Q475&gt;0,120,0)</f>
        <v>0</v>
      </c>
      <c r="Y475" s="133"/>
      <c r="Z475" s="133"/>
      <c r="AA475" s="133"/>
      <c r="AB475" s="133"/>
      <c r="AC475" s="134"/>
      <c r="AD475" s="88" t="s">
        <v>169</v>
      </c>
      <c r="AE475" s="88"/>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row>
    <row r="476" spans="1:56" ht="2.25" customHeight="1" x14ac:dyDescent="0.25">
      <c r="A476" s="1"/>
      <c r="B476" s="11"/>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row>
    <row r="477" spans="1:56" ht="15" customHeight="1" x14ac:dyDescent="0.25">
      <c r="A477" s="1"/>
      <c r="B477" s="97" t="s">
        <v>201</v>
      </c>
      <c r="C477" s="88"/>
      <c r="D477" s="88"/>
      <c r="E477" s="88"/>
      <c r="F477" s="88"/>
      <c r="G477" s="88"/>
      <c r="H477" s="88"/>
      <c r="I477" s="88"/>
      <c r="J477" s="88"/>
      <c r="K477" s="88"/>
      <c r="L477" s="88"/>
      <c r="M477" s="88"/>
      <c r="N477" s="88"/>
      <c r="O477" s="88"/>
      <c r="P477" s="10"/>
      <c r="Q477" s="135"/>
      <c r="R477" s="136"/>
      <c r="S477" s="136"/>
      <c r="T477" s="137"/>
      <c r="U477" s="131" t="s">
        <v>200</v>
      </c>
      <c r="V477" s="122"/>
      <c r="W477" s="10"/>
      <c r="X477" s="132">
        <f>IF(Q477&gt;0,190,0)</f>
        <v>0</v>
      </c>
      <c r="Y477" s="133"/>
      <c r="Z477" s="133"/>
      <c r="AA477" s="133"/>
      <c r="AB477" s="133"/>
      <c r="AC477" s="134"/>
      <c r="AD477" s="88" t="s">
        <v>169</v>
      </c>
      <c r="AE477" s="88"/>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row>
    <row r="478" spans="1:56" ht="2.25" customHeight="1" x14ac:dyDescent="0.25">
      <c r="A478" s="1"/>
      <c r="B478" s="11"/>
      <c r="C478" s="10"/>
      <c r="D478" s="10"/>
      <c r="E478" s="10"/>
      <c r="F478" s="10"/>
      <c r="G478" s="10"/>
      <c r="H478" s="10"/>
      <c r="I478" s="10"/>
      <c r="J478" s="10"/>
      <c r="K478" s="10"/>
      <c r="L478" s="10"/>
      <c r="M478" s="10"/>
      <c r="N478" s="10"/>
      <c r="O478" s="10"/>
      <c r="P478" s="10"/>
      <c r="Q478" s="4"/>
      <c r="R478" s="4"/>
      <c r="S478" s="4"/>
      <c r="T478" s="4"/>
      <c r="U478" s="192"/>
      <c r="V478" s="192"/>
      <c r="W478" s="10"/>
      <c r="X478" s="2"/>
      <c r="Y478" s="2"/>
      <c r="Z478" s="2"/>
      <c r="AA478" s="2"/>
      <c r="AB478" s="2"/>
      <c r="AC478" s="2"/>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row>
    <row r="479" spans="1:56" ht="15" customHeight="1" x14ac:dyDescent="0.25">
      <c r="A479" s="1"/>
      <c r="B479" s="97" t="s">
        <v>197</v>
      </c>
      <c r="C479" s="88"/>
      <c r="D479" s="88"/>
      <c r="E479" s="88"/>
      <c r="F479" s="88"/>
      <c r="G479" s="88"/>
      <c r="H479" s="88"/>
      <c r="I479" s="88"/>
      <c r="J479" s="88"/>
      <c r="K479" s="88"/>
      <c r="L479" s="88"/>
      <c r="M479" s="88"/>
      <c r="N479" s="88"/>
      <c r="O479" s="88"/>
      <c r="P479" s="10"/>
      <c r="Q479" s="4"/>
      <c r="R479" s="4"/>
      <c r="S479" s="4"/>
      <c r="T479" s="4"/>
      <c r="U479" s="22"/>
      <c r="V479" s="22"/>
      <c r="W479" s="10"/>
      <c r="X479" s="132">
        <f>SUM(X475,X477)</f>
        <v>0</v>
      </c>
      <c r="Y479" s="133"/>
      <c r="Z479" s="133"/>
      <c r="AA479" s="133"/>
      <c r="AB479" s="133"/>
      <c r="AC479" s="134"/>
      <c r="AD479" s="88" t="s">
        <v>169</v>
      </c>
      <c r="AE479" s="88"/>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row>
    <row r="480" spans="1:56" ht="15" customHeight="1" x14ac:dyDescent="0.25">
      <c r="A480" s="1"/>
      <c r="B480" s="11"/>
      <c r="C480" s="10"/>
      <c r="D480" s="10"/>
      <c r="E480" s="10"/>
      <c r="F480" s="10"/>
      <c r="G480" s="10"/>
      <c r="H480" s="10"/>
      <c r="I480" s="10"/>
      <c r="J480" s="10"/>
      <c r="K480" s="10"/>
      <c r="L480" s="10"/>
      <c r="M480" s="10"/>
      <c r="N480" s="10"/>
      <c r="O480" s="10"/>
      <c r="P480" s="10"/>
      <c r="Q480" s="4"/>
      <c r="R480" s="4"/>
      <c r="S480" s="4"/>
      <c r="T480" s="4"/>
      <c r="U480" s="16"/>
      <c r="V480" s="16"/>
      <c r="W480" s="10"/>
      <c r="X480" s="2"/>
      <c r="Y480" s="2"/>
      <c r="Z480" s="2"/>
      <c r="AA480" s="2"/>
      <c r="AB480" s="2"/>
      <c r="AC480" s="2"/>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row>
    <row r="481" spans="1:56" ht="15" customHeight="1" x14ac:dyDescent="0.25">
      <c r="A481" s="1">
        <v>45</v>
      </c>
      <c r="B481" s="177" t="s">
        <v>204</v>
      </c>
      <c r="C481" s="177"/>
      <c r="D481" s="177"/>
      <c r="E481" s="177"/>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0"/>
      <c r="AR481" s="10"/>
      <c r="AS481" s="10"/>
      <c r="AT481" s="10"/>
      <c r="AU481" s="10"/>
      <c r="AV481" s="10"/>
      <c r="AW481" s="10"/>
      <c r="AX481" s="10"/>
      <c r="AY481" s="10"/>
      <c r="AZ481" s="10"/>
      <c r="BA481" s="10"/>
      <c r="BB481" s="10"/>
      <c r="BC481" s="10"/>
      <c r="BD481" s="10"/>
    </row>
    <row r="482" spans="1:56" ht="15" customHeight="1" x14ac:dyDescent="0.25">
      <c r="A482" s="1"/>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0"/>
      <c r="AR482" s="10"/>
      <c r="AS482" s="10"/>
      <c r="AT482" s="10"/>
      <c r="AU482" s="10"/>
      <c r="AV482" s="10"/>
      <c r="AW482" s="10"/>
      <c r="AX482" s="10"/>
      <c r="AY482" s="10"/>
      <c r="AZ482" s="10"/>
      <c r="BA482" s="10"/>
      <c r="BB482" s="10"/>
      <c r="BC482" s="10"/>
      <c r="BD482" s="10"/>
    </row>
    <row r="483" spans="1:56" ht="15" customHeight="1" x14ac:dyDescent="0.25">
      <c r="A483" s="1"/>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row>
    <row r="484" spans="1:56" ht="15" customHeight="1" x14ac:dyDescent="0.25">
      <c r="A484" s="1"/>
      <c r="B484" s="249" t="s">
        <v>205</v>
      </c>
      <c r="C484" s="174"/>
      <c r="D484" s="174"/>
      <c r="E484" s="174"/>
      <c r="F484" s="174"/>
      <c r="G484" s="174"/>
      <c r="H484" s="174"/>
      <c r="I484" s="174"/>
      <c r="J484" s="174"/>
      <c r="K484" s="174"/>
      <c r="L484" s="174"/>
      <c r="M484" s="174"/>
      <c r="N484" s="174"/>
      <c r="O484" s="174"/>
      <c r="P484" s="174"/>
      <c r="Q484" s="174"/>
      <c r="R484" s="174"/>
      <c r="S484" s="174"/>
      <c r="T484" s="174"/>
      <c r="U484" s="174"/>
      <c r="V484" s="174"/>
      <c r="W484" s="174"/>
      <c r="X484" s="174"/>
      <c r="Y484" s="174"/>
      <c r="Z484" s="174"/>
      <c r="AA484" s="174"/>
      <c r="AB484" s="174"/>
      <c r="AC484" s="174"/>
      <c r="AD484" s="174"/>
      <c r="AE484" s="174"/>
      <c r="AF484" s="174"/>
      <c r="AG484" s="174"/>
      <c r="AH484" s="174"/>
      <c r="AI484" s="174"/>
      <c r="AJ484" s="174"/>
      <c r="AK484" s="174"/>
      <c r="AL484" s="174"/>
      <c r="AM484" s="174"/>
      <c r="AN484" s="174"/>
      <c r="AO484" s="174"/>
      <c r="AP484" s="174"/>
      <c r="AQ484" s="10"/>
      <c r="AR484" s="10"/>
      <c r="AS484" s="10"/>
      <c r="AT484" s="10"/>
      <c r="AU484" s="10"/>
      <c r="AV484" s="10"/>
      <c r="AW484" s="10"/>
      <c r="AX484" s="10"/>
      <c r="AY484" s="10"/>
      <c r="AZ484" s="10"/>
      <c r="BA484" s="10"/>
      <c r="BB484" s="10"/>
      <c r="BC484" s="10"/>
      <c r="BD484" s="10"/>
    </row>
    <row r="485" spans="1:56" ht="15" customHeight="1" x14ac:dyDescent="0.25">
      <c r="A485" s="1"/>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row>
    <row r="486" spans="1:56" ht="15" customHeight="1" x14ac:dyDescent="0.25">
      <c r="A486" s="1"/>
      <c r="B486" s="97" t="s">
        <v>206</v>
      </c>
      <c r="C486" s="88"/>
      <c r="D486" s="88"/>
      <c r="E486" s="88"/>
      <c r="F486" s="88"/>
      <c r="G486" s="88"/>
      <c r="H486" s="88"/>
      <c r="I486" s="88"/>
      <c r="J486" s="88"/>
      <c r="K486" s="88"/>
      <c r="L486" s="88"/>
      <c r="M486" s="88"/>
      <c r="N486" s="88"/>
      <c r="O486" s="88"/>
      <c r="P486" s="10"/>
      <c r="Q486" s="132">
        <f>SUM(AQ486,AQ488)</f>
        <v>0</v>
      </c>
      <c r="R486" s="133"/>
      <c r="S486" s="133"/>
      <c r="T486" s="133"/>
      <c r="U486" s="133"/>
      <c r="V486" s="134"/>
      <c r="W486" s="88" t="s">
        <v>169</v>
      </c>
      <c r="X486" s="88"/>
      <c r="Y486" s="10"/>
      <c r="Z486" s="10"/>
      <c r="AA486" s="10"/>
      <c r="AB486" s="10"/>
      <c r="AC486" s="10"/>
      <c r="AD486" s="10"/>
      <c r="AE486" s="10"/>
      <c r="AF486" s="10"/>
      <c r="AG486" s="10"/>
      <c r="AH486" s="10"/>
      <c r="AI486" s="10"/>
      <c r="AJ486" s="10"/>
      <c r="AK486" s="10"/>
      <c r="AL486" s="10"/>
      <c r="AM486" s="10"/>
      <c r="AN486" s="10"/>
      <c r="AO486" s="10"/>
      <c r="AP486" s="10"/>
      <c r="AQ486" s="10">
        <f>IF(AQ374=0,0,IF(AQ374&lt;76,(AQ374*25),IF(AQ374&lt;151,(1875+(15*(AQ374-75))),IF(AQ374&lt;251,(3000+(10*(AQ374-150))),IF(AQ374&lt;351,(4000+(9*(AQ374-250))),(4900+(8*(AQ374-350))))))))</f>
        <v>0</v>
      </c>
      <c r="AR486" s="10"/>
      <c r="AS486" s="10"/>
      <c r="AT486" s="10"/>
      <c r="AU486" s="10"/>
      <c r="AV486" s="10"/>
      <c r="AW486" s="10"/>
      <c r="AX486" s="10"/>
      <c r="AY486" s="10"/>
      <c r="AZ486" s="10"/>
      <c r="BA486" s="10"/>
      <c r="BB486" s="10"/>
      <c r="BC486" s="10"/>
      <c r="BD486" s="10"/>
    </row>
    <row r="487" spans="1:56" ht="2.25" customHeight="1" x14ac:dyDescent="0.25">
      <c r="A487" s="1"/>
      <c r="B487" s="10"/>
      <c r="C487" s="10"/>
      <c r="D487" s="10"/>
      <c r="E487" s="10"/>
      <c r="F487" s="10"/>
      <c r="G487" s="10"/>
      <c r="H487" s="10"/>
      <c r="I487" s="10"/>
      <c r="J487" s="10"/>
      <c r="K487" s="10"/>
      <c r="L487" s="10"/>
      <c r="M487" s="10"/>
      <c r="N487" s="9"/>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row>
    <row r="488" spans="1:56" ht="15" customHeight="1" x14ac:dyDescent="0.25">
      <c r="A488" s="1"/>
      <c r="B488" s="97" t="s">
        <v>207</v>
      </c>
      <c r="C488" s="88"/>
      <c r="D488" s="88"/>
      <c r="E488" s="88"/>
      <c r="F488" s="88"/>
      <c r="G488" s="88"/>
      <c r="H488" s="88"/>
      <c r="I488" s="88"/>
      <c r="J488" s="88"/>
      <c r="K488" s="88"/>
      <c r="L488" s="88"/>
      <c r="M488" s="88"/>
      <c r="N488" s="88"/>
      <c r="O488" s="88"/>
      <c r="P488" s="10"/>
      <c r="Q488" s="132">
        <f>X459</f>
        <v>0</v>
      </c>
      <c r="R488" s="133"/>
      <c r="S488" s="133"/>
      <c r="T488" s="133"/>
      <c r="U488" s="133"/>
      <c r="V488" s="134"/>
      <c r="W488" s="88" t="s">
        <v>169</v>
      </c>
      <c r="X488" s="88"/>
      <c r="Y488" s="10"/>
      <c r="Z488" s="10"/>
      <c r="AA488" s="10"/>
      <c r="AB488" s="10"/>
      <c r="AC488" s="10"/>
      <c r="AD488" s="10"/>
      <c r="AE488" s="10"/>
      <c r="AF488" s="10"/>
      <c r="AG488" s="10"/>
      <c r="AH488" s="10"/>
      <c r="AI488" s="10"/>
      <c r="AJ488" s="10"/>
      <c r="AK488" s="10"/>
      <c r="AL488" s="10"/>
      <c r="AM488" s="10"/>
      <c r="AN488" s="10"/>
      <c r="AO488" s="10"/>
      <c r="AP488" s="10"/>
      <c r="AQ488" s="10">
        <f>IF(Q378=0,0,IF(Q378&lt;76,((Q378*25)*1.3),IF(Q378&lt;151,((1875+(15*(Q378-75)))*1.3),IF(Q378&lt;251,((3000+(10*(Q378-150)))*1.3),IF(Q378&lt;351,((4000+(9*(Q378-250)))*1.3),((4900+(8*(Q378-350)))*1.3))))))</f>
        <v>0</v>
      </c>
      <c r="AR488" s="10"/>
      <c r="AS488" s="10"/>
      <c r="AT488" s="10"/>
      <c r="AU488" s="10"/>
      <c r="AV488" s="10"/>
      <c r="AW488" s="10"/>
      <c r="AX488" s="10"/>
      <c r="AY488" s="10"/>
      <c r="AZ488" s="10"/>
      <c r="BA488" s="10"/>
      <c r="BB488" s="10"/>
      <c r="BC488" s="10"/>
      <c r="BD488" s="10"/>
    </row>
    <row r="489" spans="1:56" ht="2.25" customHeight="1" x14ac:dyDescent="0.25">
      <c r="A489" s="1"/>
      <c r="B489" s="10"/>
      <c r="C489" s="10"/>
      <c r="D489" s="10"/>
      <c r="E489" s="10"/>
      <c r="F489" s="10"/>
      <c r="G489" s="10"/>
      <c r="H489" s="10"/>
      <c r="I489" s="10"/>
      <c r="J489" s="10"/>
      <c r="K489" s="10"/>
      <c r="L489" s="10"/>
      <c r="M489" s="10"/>
      <c r="N489" s="9"/>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row>
    <row r="490" spans="1:56" ht="2.25" customHeight="1" x14ac:dyDescent="0.25">
      <c r="A490" s="1"/>
      <c r="B490" s="250" t="s">
        <v>208</v>
      </c>
      <c r="C490" s="250"/>
      <c r="D490" s="250"/>
      <c r="E490" s="250"/>
      <c r="F490" s="250"/>
      <c r="G490" s="250"/>
      <c r="H490" s="250"/>
      <c r="I490" s="250"/>
      <c r="J490" s="250"/>
      <c r="K490" s="250"/>
      <c r="L490" s="250"/>
      <c r="M490" s="250"/>
      <c r="N490" s="250"/>
      <c r="O490" s="25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row>
    <row r="491" spans="1:56" ht="15" customHeight="1" x14ac:dyDescent="0.25">
      <c r="A491" s="1"/>
      <c r="B491" s="250"/>
      <c r="C491" s="250"/>
      <c r="D491" s="250"/>
      <c r="E491" s="250"/>
      <c r="F491" s="250"/>
      <c r="G491" s="250"/>
      <c r="H491" s="250"/>
      <c r="I491" s="250"/>
      <c r="J491" s="250"/>
      <c r="K491" s="250"/>
      <c r="L491" s="250"/>
      <c r="M491" s="250"/>
      <c r="N491" s="250"/>
      <c r="O491" s="25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row>
    <row r="492" spans="1:56" ht="15" customHeight="1" x14ac:dyDescent="0.25">
      <c r="A492" s="1"/>
      <c r="B492" s="250"/>
      <c r="C492" s="250"/>
      <c r="D492" s="250"/>
      <c r="E492" s="250"/>
      <c r="F492" s="250"/>
      <c r="G492" s="250"/>
      <c r="H492" s="250"/>
      <c r="I492" s="250"/>
      <c r="J492" s="250"/>
      <c r="K492" s="250"/>
      <c r="L492" s="250"/>
      <c r="M492" s="250"/>
      <c r="N492" s="250"/>
      <c r="O492" s="250"/>
      <c r="P492" s="10"/>
      <c r="Q492" s="132">
        <f>X468</f>
        <v>0</v>
      </c>
      <c r="R492" s="133"/>
      <c r="S492" s="133"/>
      <c r="T492" s="133"/>
      <c r="U492" s="133"/>
      <c r="V492" s="134"/>
      <c r="W492" s="88" t="s">
        <v>169</v>
      </c>
      <c r="X492" s="88"/>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row>
    <row r="493" spans="1:56" ht="2.25" customHeight="1" x14ac:dyDescent="0.25">
      <c r="A493" s="1"/>
      <c r="B493" s="11"/>
      <c r="C493" s="10"/>
      <c r="D493" s="10"/>
      <c r="E493" s="10"/>
      <c r="F493" s="10"/>
      <c r="G493" s="10"/>
      <c r="H493" s="10"/>
      <c r="I493" s="10"/>
      <c r="J493" s="10"/>
      <c r="K493" s="10"/>
      <c r="L493" s="10"/>
      <c r="M493" s="10"/>
      <c r="N493" s="10"/>
      <c r="O493" s="10"/>
      <c r="P493" s="10"/>
      <c r="Q493" s="2"/>
      <c r="R493" s="2"/>
      <c r="S493" s="2"/>
      <c r="T493" s="2"/>
      <c r="U493" s="2"/>
      <c r="V493" s="2"/>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row>
    <row r="494" spans="1:56" ht="15" customHeight="1" x14ac:dyDescent="0.25">
      <c r="A494" s="1"/>
      <c r="B494" s="250" t="s">
        <v>209</v>
      </c>
      <c r="C494" s="105"/>
      <c r="D494" s="105"/>
      <c r="E494" s="105"/>
      <c r="F494" s="105"/>
      <c r="G494" s="105"/>
      <c r="H494" s="105"/>
      <c r="I494" s="105"/>
      <c r="J494" s="105"/>
      <c r="K494" s="105"/>
      <c r="L494" s="105"/>
      <c r="M494" s="105"/>
      <c r="N494" s="105"/>
      <c r="O494" s="105"/>
      <c r="P494" s="10"/>
      <c r="Q494" s="2"/>
      <c r="R494" s="2"/>
      <c r="S494" s="2"/>
      <c r="T494" s="2"/>
      <c r="U494" s="2"/>
      <c r="V494" s="2"/>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row>
    <row r="495" spans="1:56" ht="15" customHeight="1" x14ac:dyDescent="0.25">
      <c r="A495" s="1"/>
      <c r="B495" s="105"/>
      <c r="C495" s="105"/>
      <c r="D495" s="105"/>
      <c r="E495" s="105"/>
      <c r="F495" s="105"/>
      <c r="G495" s="105"/>
      <c r="H495" s="105"/>
      <c r="I495" s="105"/>
      <c r="J495" s="105"/>
      <c r="K495" s="105"/>
      <c r="L495" s="105"/>
      <c r="M495" s="105"/>
      <c r="N495" s="105"/>
      <c r="O495" s="105"/>
      <c r="P495" s="10"/>
      <c r="Q495" s="2"/>
      <c r="R495" s="2"/>
      <c r="S495" s="2"/>
      <c r="T495" s="2"/>
      <c r="U495" s="2"/>
      <c r="V495" s="2"/>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row>
    <row r="496" spans="1:56" ht="15" customHeight="1" x14ac:dyDescent="0.25">
      <c r="A496" s="1"/>
      <c r="B496" s="105"/>
      <c r="C496" s="105"/>
      <c r="D496" s="105"/>
      <c r="E496" s="105"/>
      <c r="F496" s="105"/>
      <c r="G496" s="105"/>
      <c r="H496" s="105"/>
      <c r="I496" s="105"/>
      <c r="J496" s="105"/>
      <c r="K496" s="105"/>
      <c r="L496" s="105"/>
      <c r="M496" s="105"/>
      <c r="N496" s="105"/>
      <c r="O496" s="105"/>
      <c r="P496" s="10"/>
      <c r="Q496" s="132">
        <f>X479</f>
        <v>0</v>
      </c>
      <c r="R496" s="133"/>
      <c r="S496" s="133"/>
      <c r="T496" s="133"/>
      <c r="U496" s="133"/>
      <c r="V496" s="134"/>
      <c r="W496" s="88" t="s">
        <v>169</v>
      </c>
      <c r="X496" s="88"/>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row>
    <row r="497" spans="1:56" ht="2.25" customHeight="1" x14ac:dyDescent="0.25">
      <c r="A497" s="1"/>
      <c r="B497" s="11"/>
      <c r="C497" s="10"/>
      <c r="D497" s="10"/>
      <c r="E497" s="10"/>
      <c r="F497" s="10"/>
      <c r="G497" s="10"/>
      <c r="H497" s="10"/>
      <c r="I497" s="10"/>
      <c r="J497" s="10"/>
      <c r="K497" s="10"/>
      <c r="L497" s="10"/>
      <c r="M497" s="10"/>
      <c r="N497" s="10"/>
      <c r="O497" s="10"/>
      <c r="P497" s="10"/>
      <c r="Q497" s="2"/>
      <c r="R497" s="2"/>
      <c r="S497" s="2"/>
      <c r="T497" s="2"/>
      <c r="U497" s="2"/>
      <c r="V497" s="2"/>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row>
    <row r="498" spans="1:56" ht="15" customHeight="1" x14ac:dyDescent="0.25">
      <c r="A498" s="1"/>
      <c r="B498" s="97" t="s">
        <v>197</v>
      </c>
      <c r="C498" s="88"/>
      <c r="D498" s="88"/>
      <c r="E498" s="88"/>
      <c r="F498" s="88"/>
      <c r="G498" s="88"/>
      <c r="H498" s="88"/>
      <c r="I498" s="88"/>
      <c r="J498" s="88"/>
      <c r="K498" s="88"/>
      <c r="L498" s="88"/>
      <c r="M498" s="88"/>
      <c r="N498" s="88"/>
      <c r="O498" s="88"/>
      <c r="P498" s="10"/>
      <c r="Q498" s="132">
        <f>SUM(Q486,Q488,Q492,Q496)</f>
        <v>0</v>
      </c>
      <c r="R498" s="133"/>
      <c r="S498" s="133"/>
      <c r="T498" s="133"/>
      <c r="U498" s="133"/>
      <c r="V498" s="134"/>
      <c r="W498" s="88" t="s">
        <v>169</v>
      </c>
      <c r="X498" s="88"/>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row>
    <row r="499" spans="1:56" ht="15" customHeight="1" x14ac:dyDescent="0.25">
      <c r="A499" s="1"/>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row>
    <row r="500" spans="1:56" ht="15" customHeight="1" x14ac:dyDescent="0.25">
      <c r="A500" s="1"/>
      <c r="B500" s="249" t="s">
        <v>210</v>
      </c>
      <c r="C500" s="249"/>
      <c r="D500" s="249"/>
      <c r="E500" s="249"/>
      <c r="F500" s="249"/>
      <c r="G500" s="249"/>
      <c r="H500" s="249"/>
      <c r="I500" s="249"/>
      <c r="J500" s="249"/>
      <c r="K500" s="249"/>
      <c r="L500" s="249"/>
      <c r="M500" s="249"/>
      <c r="N500" s="249"/>
      <c r="O500" s="249"/>
      <c r="P500" s="249"/>
      <c r="Q500" s="249"/>
      <c r="R500" s="249"/>
      <c r="S500" s="249"/>
      <c r="T500" s="249"/>
      <c r="U500" s="249"/>
      <c r="V500" s="249"/>
      <c r="W500" s="249"/>
      <c r="X500" s="249"/>
      <c r="Y500" s="249"/>
      <c r="Z500" s="249"/>
      <c r="AA500" s="249"/>
      <c r="AB500" s="249"/>
      <c r="AC500" s="249"/>
      <c r="AD500" s="249"/>
      <c r="AE500" s="249"/>
      <c r="AF500" s="249"/>
      <c r="AG500" s="249"/>
      <c r="AH500" s="249"/>
      <c r="AI500" s="249"/>
      <c r="AJ500" s="249"/>
      <c r="AK500" s="249"/>
      <c r="AL500" s="249"/>
      <c r="AM500" s="249"/>
      <c r="AN500" s="249"/>
      <c r="AO500" s="249"/>
      <c r="AP500" s="174"/>
      <c r="AQ500" s="10">
        <f>IF(B394&lt;33,600,IF(B394&lt;65,805,IF(B394&lt;97,1200,IF(B394&lt;113,1400,IF(B394&lt;129,1600,IF(B394&lt;145,1800))))))</f>
        <v>600</v>
      </c>
      <c r="AR500" s="10"/>
      <c r="AS500" s="10"/>
      <c r="AT500" s="10"/>
      <c r="AU500" s="10"/>
      <c r="AV500" s="10"/>
      <c r="AW500" s="10"/>
      <c r="AX500" s="10"/>
      <c r="AY500" s="10"/>
      <c r="AZ500" s="10"/>
      <c r="BA500" s="10"/>
      <c r="BB500" s="10"/>
      <c r="BC500" s="10"/>
      <c r="BD500" s="10"/>
    </row>
    <row r="501" spans="1:56" ht="15" customHeight="1" x14ac:dyDescent="0.25">
      <c r="A501" s="1"/>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row>
    <row r="502" spans="1:56" ht="15" customHeight="1" x14ac:dyDescent="0.25">
      <c r="A502" s="1"/>
      <c r="B502" s="132">
        <f>IF(B394=0,0,IF(B394&lt;145,AQ500,IF(B394&lt;257,AQ502)))</f>
        <v>0</v>
      </c>
      <c r="C502" s="133"/>
      <c r="D502" s="133"/>
      <c r="E502" s="133"/>
      <c r="F502" s="133"/>
      <c r="G502" s="134"/>
      <c r="H502" s="88" t="s">
        <v>169</v>
      </c>
      <c r="I502" s="88"/>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f>IF(B394&lt;161,2000,IF(B394&lt;177,2200,IF(B394&lt;193,2400,IF(B394&lt;209,2600,IF(B394&lt;225,2800,IF(B394&lt;241,3000,IF(B394&lt;257,3200)))))))</f>
        <v>2000</v>
      </c>
      <c r="AR502" s="10"/>
      <c r="AS502" s="10"/>
      <c r="AT502" s="10"/>
      <c r="AU502" s="10"/>
      <c r="AV502" s="10"/>
      <c r="AW502" s="10"/>
      <c r="AX502" s="10"/>
      <c r="AY502" s="10"/>
      <c r="AZ502" s="10"/>
      <c r="BA502" s="10"/>
      <c r="BB502" s="10"/>
      <c r="BC502" s="10"/>
      <c r="BD502" s="10"/>
    </row>
    <row r="503" spans="1:56" ht="15" customHeight="1" x14ac:dyDescent="0.25">
      <c r="A503" s="1"/>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row>
    <row r="504" spans="1:56" ht="15" customHeight="1" x14ac:dyDescent="0.25">
      <c r="A504" s="1"/>
      <c r="B504" s="249" t="s">
        <v>211</v>
      </c>
      <c r="C504" s="249"/>
      <c r="D504" s="249"/>
      <c r="E504" s="249"/>
      <c r="F504" s="249"/>
      <c r="G504" s="249"/>
      <c r="H504" s="249"/>
      <c r="I504" s="249"/>
      <c r="J504" s="249"/>
      <c r="K504" s="249"/>
      <c r="L504" s="249"/>
      <c r="M504" s="249"/>
      <c r="N504" s="249"/>
      <c r="O504" s="249"/>
      <c r="P504" s="249"/>
      <c r="Q504" s="249"/>
      <c r="R504" s="249"/>
      <c r="S504" s="249"/>
      <c r="T504" s="249"/>
      <c r="U504" s="249"/>
      <c r="V504" s="249"/>
      <c r="W504" s="249"/>
      <c r="X504" s="249"/>
      <c r="Y504" s="249"/>
      <c r="Z504" s="249"/>
      <c r="AA504" s="249"/>
      <c r="AB504" s="249"/>
      <c r="AC504" s="249"/>
      <c r="AD504" s="249"/>
      <c r="AE504" s="249"/>
      <c r="AF504" s="249"/>
      <c r="AG504" s="249"/>
      <c r="AH504" s="249"/>
      <c r="AI504" s="249"/>
      <c r="AJ504" s="249"/>
      <c r="AK504" s="249"/>
      <c r="AL504" s="249"/>
      <c r="AM504" s="249"/>
      <c r="AN504" s="249"/>
      <c r="AO504" s="249"/>
      <c r="AP504" s="174"/>
      <c r="AQ504" s="10"/>
      <c r="AR504" s="10"/>
      <c r="AS504" s="10"/>
      <c r="AT504" s="10"/>
      <c r="AU504" s="10"/>
      <c r="AV504" s="10"/>
      <c r="AW504" s="10"/>
      <c r="AX504" s="10"/>
      <c r="AY504" s="10"/>
      <c r="AZ504" s="10"/>
      <c r="BA504" s="10"/>
      <c r="BB504" s="10"/>
      <c r="BC504" s="10"/>
      <c r="BD504" s="10"/>
    </row>
    <row r="505" spans="1:56" ht="15" customHeight="1" x14ac:dyDescent="0.25">
      <c r="A505" s="1"/>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row>
    <row r="506" spans="1:56" ht="15" customHeight="1" x14ac:dyDescent="0.25">
      <c r="A506" s="1"/>
      <c r="B506" s="95" t="s">
        <v>212</v>
      </c>
      <c r="C506" s="88"/>
      <c r="D506" s="88"/>
      <c r="E506" s="88"/>
      <c r="F506" s="88"/>
      <c r="G506" s="88"/>
      <c r="H506" s="88"/>
      <c r="I506" s="88"/>
      <c r="J506" s="88"/>
      <c r="K506" s="88"/>
      <c r="L506" s="88"/>
      <c r="M506" s="88"/>
      <c r="N506" s="88"/>
      <c r="O506" s="88"/>
      <c r="P506" s="10"/>
      <c r="Q506" s="132">
        <f>IF(Q382=0,0,IF(Q382&lt;30,300,(Q382*10)))</f>
        <v>0</v>
      </c>
      <c r="R506" s="133"/>
      <c r="S506" s="133"/>
      <c r="T506" s="133"/>
      <c r="U506" s="133"/>
      <c r="V506" s="134"/>
      <c r="W506" s="88" t="s">
        <v>169</v>
      </c>
      <c r="X506" s="88"/>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row>
    <row r="507" spans="1:56" ht="2.25" customHeight="1" x14ac:dyDescent="0.25">
      <c r="A507" s="1"/>
      <c r="B507" s="10"/>
      <c r="C507" s="10"/>
      <c r="D507" s="10"/>
      <c r="E507" s="10"/>
      <c r="F507" s="10"/>
      <c r="G507" s="10"/>
      <c r="H507" s="10"/>
      <c r="I507" s="10"/>
      <c r="J507" s="10"/>
      <c r="K507" s="10"/>
      <c r="L507" s="10"/>
      <c r="M507" s="10"/>
      <c r="N507" s="9"/>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row>
    <row r="508" spans="1:56" ht="15" customHeight="1" x14ac:dyDescent="0.25">
      <c r="A508" s="1"/>
      <c r="B508" s="95" t="s">
        <v>213</v>
      </c>
      <c r="C508" s="88"/>
      <c r="D508" s="88"/>
      <c r="E508" s="88"/>
      <c r="F508" s="88"/>
      <c r="G508" s="88"/>
      <c r="H508" s="88"/>
      <c r="I508" s="88"/>
      <c r="J508" s="88"/>
      <c r="K508" s="88"/>
      <c r="L508" s="88"/>
      <c r="M508" s="88"/>
      <c r="N508" s="88"/>
      <c r="O508" s="88"/>
      <c r="P508" s="10"/>
      <c r="Q508" s="132">
        <f>IF(Q382=0,0,IF(Q382&lt;42,75,(Q382*1.8)))</f>
        <v>0</v>
      </c>
      <c r="R508" s="133"/>
      <c r="S508" s="133"/>
      <c r="T508" s="133"/>
      <c r="U508" s="133"/>
      <c r="V508" s="134"/>
      <c r="W508" s="88" t="s">
        <v>169</v>
      </c>
      <c r="X508" s="88"/>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row>
    <row r="509" spans="1:56" ht="2.25" customHeight="1" x14ac:dyDescent="0.25">
      <c r="A509" s="1"/>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row>
    <row r="510" spans="1:56" ht="15" customHeight="1" x14ac:dyDescent="0.25">
      <c r="A510" s="1"/>
      <c r="B510" s="95" t="s">
        <v>214</v>
      </c>
      <c r="C510" s="88"/>
      <c r="D510" s="88"/>
      <c r="E510" s="88"/>
      <c r="F510" s="88"/>
      <c r="G510" s="88"/>
      <c r="H510" s="88"/>
      <c r="I510" s="88"/>
      <c r="J510" s="88"/>
      <c r="K510" s="88"/>
      <c r="L510" s="88"/>
      <c r="M510" s="88"/>
      <c r="N510" s="88"/>
      <c r="O510" s="88"/>
      <c r="P510" s="10"/>
      <c r="Q510" s="132">
        <f>B386*1.2</f>
        <v>0</v>
      </c>
      <c r="R510" s="133"/>
      <c r="S510" s="133"/>
      <c r="T510" s="133"/>
      <c r="U510" s="133"/>
      <c r="V510" s="134"/>
      <c r="W510" s="88" t="s">
        <v>169</v>
      </c>
      <c r="X510" s="88"/>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row>
    <row r="511" spans="1:56" ht="2.25" customHeight="1" x14ac:dyDescent="0.25">
      <c r="A511" s="1"/>
      <c r="B511" s="10"/>
      <c r="C511" s="10"/>
      <c r="D511" s="10"/>
      <c r="E511" s="10"/>
      <c r="F511" s="10"/>
      <c r="G511" s="10"/>
      <c r="H511" s="10"/>
      <c r="I511" s="10"/>
      <c r="J511" s="10"/>
      <c r="K511" s="10"/>
      <c r="L511" s="10"/>
      <c r="M511" s="10"/>
      <c r="N511" s="9"/>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row>
    <row r="512" spans="1:56" ht="15" customHeight="1" x14ac:dyDescent="0.25">
      <c r="A512" s="1"/>
      <c r="B512" s="95" t="s">
        <v>215</v>
      </c>
      <c r="C512" s="88"/>
      <c r="D512" s="88"/>
      <c r="E512" s="88"/>
      <c r="F512" s="88"/>
      <c r="G512" s="88"/>
      <c r="H512" s="88"/>
      <c r="I512" s="88"/>
      <c r="J512" s="88"/>
      <c r="K512" s="88"/>
      <c r="L512" s="88"/>
      <c r="M512" s="88"/>
      <c r="N512" s="88"/>
      <c r="O512" s="88"/>
      <c r="P512" s="10"/>
      <c r="Q512" s="132">
        <f>B390*24</f>
        <v>0</v>
      </c>
      <c r="R512" s="133"/>
      <c r="S512" s="133"/>
      <c r="T512" s="133"/>
      <c r="U512" s="133"/>
      <c r="V512" s="134"/>
      <c r="W512" s="88" t="s">
        <v>169</v>
      </c>
      <c r="X512" s="88"/>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row>
    <row r="513" spans="1:56" ht="15" customHeight="1" x14ac:dyDescent="0.25">
      <c r="A513" s="1"/>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row>
    <row r="514" spans="1:56" ht="15" customHeight="1" x14ac:dyDescent="0.25">
      <c r="A514" s="1"/>
      <c r="B514" s="173" t="s">
        <v>216</v>
      </c>
      <c r="C514" s="173"/>
      <c r="D514" s="173"/>
      <c r="E514" s="173"/>
      <c r="F514" s="173"/>
      <c r="G514" s="173"/>
      <c r="H514" s="173"/>
      <c r="I514" s="173"/>
      <c r="J514" s="173"/>
      <c r="K514" s="173"/>
      <c r="L514" s="173"/>
      <c r="M514" s="173"/>
      <c r="N514" s="173"/>
      <c r="O514" s="173"/>
      <c r="P514" s="173"/>
      <c r="Q514" s="173"/>
      <c r="R514" s="173"/>
      <c r="S514" s="173"/>
      <c r="T514" s="173"/>
      <c r="U514" s="173"/>
      <c r="V514" s="173"/>
      <c r="W514" s="173"/>
      <c r="X514" s="173"/>
      <c r="Y514" s="173"/>
      <c r="Z514" s="173"/>
      <c r="AA514" s="173"/>
      <c r="AB514" s="173"/>
      <c r="AC514" s="173"/>
      <c r="AD514" s="173"/>
      <c r="AE514" s="173"/>
      <c r="AF514" s="173"/>
      <c r="AG514" s="173"/>
      <c r="AH514" s="173"/>
      <c r="AI514" s="173"/>
      <c r="AJ514" s="173"/>
      <c r="AK514" s="173"/>
      <c r="AL514" s="173"/>
      <c r="AM514" s="173"/>
      <c r="AN514" s="173"/>
      <c r="AO514" s="173"/>
      <c r="AP514" s="174"/>
      <c r="AQ514" s="10"/>
      <c r="AR514" s="10"/>
      <c r="AS514" s="10"/>
      <c r="AT514" s="10"/>
      <c r="AU514" s="10"/>
      <c r="AV514" s="10"/>
      <c r="AW514" s="10"/>
      <c r="AX514" s="10"/>
      <c r="AY514" s="10"/>
      <c r="AZ514" s="10"/>
      <c r="BA514" s="10"/>
      <c r="BB514" s="10"/>
      <c r="BC514" s="10"/>
      <c r="BD514" s="10"/>
    </row>
    <row r="515" spans="1:56" ht="15" customHeight="1" x14ac:dyDescent="0.25">
      <c r="A515" s="1"/>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row>
    <row r="516" spans="1:56" ht="30" customHeight="1" x14ac:dyDescent="0.25">
      <c r="A516" s="1">
        <v>46</v>
      </c>
      <c r="B516" s="177" t="s">
        <v>217</v>
      </c>
      <c r="C516" s="177"/>
      <c r="D516" s="177"/>
      <c r="E516" s="177"/>
      <c r="F516" s="177"/>
      <c r="G516" s="177"/>
      <c r="H516" s="177"/>
      <c r="I516" s="177"/>
      <c r="J516" s="177"/>
      <c r="K516" s="177"/>
      <c r="L516" s="177"/>
      <c r="M516" s="177"/>
      <c r="N516" s="177"/>
      <c r="O516" s="177"/>
      <c r="P516" s="177"/>
      <c r="Q516" s="177"/>
      <c r="R516" s="177"/>
      <c r="S516" s="177"/>
      <c r="T516" s="177"/>
      <c r="U516" s="177"/>
      <c r="V516" s="177"/>
      <c r="W516" s="177"/>
      <c r="X516" s="177"/>
      <c r="Y516" s="177"/>
      <c r="Z516" s="177"/>
      <c r="AA516" s="177"/>
      <c r="AB516" s="177"/>
      <c r="AC516" s="177"/>
      <c r="AD516" s="177"/>
      <c r="AE516" s="177"/>
      <c r="AF516" s="177"/>
      <c r="AG516" s="177"/>
      <c r="AH516" s="177"/>
      <c r="AI516" s="177"/>
      <c r="AJ516" s="177"/>
      <c r="AK516" s="177"/>
      <c r="AL516" s="177"/>
      <c r="AM516" s="177"/>
      <c r="AN516" s="177"/>
      <c r="AO516" s="177"/>
      <c r="AP516" s="177"/>
      <c r="AQ516" s="10"/>
      <c r="AR516" s="10"/>
      <c r="AS516" s="10"/>
      <c r="AT516" s="10"/>
      <c r="AU516" s="10"/>
      <c r="AV516" s="10"/>
      <c r="AW516" s="10"/>
      <c r="AX516" s="10"/>
      <c r="AY516" s="10"/>
      <c r="AZ516" s="10"/>
      <c r="BA516" s="10"/>
      <c r="BB516" s="10"/>
      <c r="BC516" s="10"/>
      <c r="BD516" s="10"/>
    </row>
    <row r="517" spans="1:56" ht="2.25" customHeight="1" x14ac:dyDescent="0.25">
      <c r="A517" s="1"/>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row>
    <row r="518" spans="1:56" ht="15" customHeight="1" x14ac:dyDescent="0.25">
      <c r="A518" s="1"/>
      <c r="B518" s="200" t="s">
        <v>218</v>
      </c>
      <c r="C518" s="200"/>
      <c r="D518" s="200"/>
      <c r="E518" s="200"/>
      <c r="F518" s="200"/>
      <c r="G518" s="200"/>
      <c r="H518" s="200"/>
      <c r="I518" s="200"/>
      <c r="J518" s="200"/>
      <c r="K518" s="200"/>
      <c r="L518" s="200"/>
      <c r="M518" s="200"/>
      <c r="N518" s="200"/>
      <c r="O518" s="200"/>
      <c r="P518" s="200"/>
      <c r="Q518" s="200"/>
      <c r="R518" s="200"/>
      <c r="S518" s="200"/>
      <c r="T518" s="200"/>
      <c r="U518" s="200"/>
      <c r="V518" s="200"/>
      <c r="W518" s="200"/>
      <c r="X518" s="200"/>
      <c r="Y518" s="200"/>
      <c r="Z518" s="200"/>
      <c r="AA518" s="200"/>
      <c r="AB518" s="200"/>
      <c r="AC518" s="200"/>
      <c r="AD518" s="200"/>
      <c r="AE518" s="200"/>
      <c r="AF518" s="200"/>
      <c r="AG518" s="200"/>
      <c r="AH518" s="200"/>
      <c r="AI518" s="200"/>
      <c r="AJ518" s="200"/>
      <c r="AK518" s="200"/>
      <c r="AL518" s="200"/>
      <c r="AM518" s="200"/>
      <c r="AN518" s="200"/>
      <c r="AO518" s="200"/>
      <c r="AP518" s="200"/>
      <c r="AQ518" s="10"/>
      <c r="AR518" s="10"/>
      <c r="AS518" s="10"/>
      <c r="AT518" s="10"/>
      <c r="AU518" s="10"/>
      <c r="AV518" s="10"/>
      <c r="AW518" s="10"/>
      <c r="AX518" s="10"/>
      <c r="AY518" s="10"/>
      <c r="AZ518" s="10"/>
      <c r="BA518" s="10"/>
      <c r="BB518" s="10"/>
      <c r="BC518" s="10"/>
      <c r="BD518" s="10"/>
    </row>
    <row r="519" spans="1:56" ht="15" customHeight="1" x14ac:dyDescent="0.25">
      <c r="A519" s="1"/>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04"/>
      <c r="AL519" s="104"/>
      <c r="AM519" s="104"/>
      <c r="AN519" s="104"/>
      <c r="AO519" s="104"/>
      <c r="AP519" s="104"/>
      <c r="AQ519" s="10"/>
      <c r="AR519" s="10"/>
      <c r="AS519" s="10"/>
      <c r="AT519" s="10"/>
      <c r="AU519" s="10"/>
      <c r="AV519" s="10"/>
      <c r="AW519" s="10"/>
      <c r="AX519" s="10"/>
      <c r="AY519" s="10"/>
      <c r="AZ519" s="10"/>
      <c r="BA519" s="10"/>
      <c r="BB519" s="10"/>
      <c r="BC519" s="10"/>
      <c r="BD519" s="10"/>
    </row>
    <row r="520" spans="1:56" ht="2.25" customHeight="1" x14ac:dyDescent="0.25">
      <c r="A520" s="1"/>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row>
    <row r="521" spans="1:56" ht="15" customHeight="1" x14ac:dyDescent="0.25">
      <c r="A521" s="1">
        <v>47</v>
      </c>
      <c r="B521" s="138" t="s">
        <v>219</v>
      </c>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c r="AN521" s="122"/>
      <c r="AO521" s="122"/>
      <c r="AP521" s="122"/>
      <c r="AQ521" s="10"/>
      <c r="AR521" s="10"/>
      <c r="AS521" s="10"/>
      <c r="AT521" s="10"/>
      <c r="AU521" s="10"/>
      <c r="AV521" s="10"/>
      <c r="AW521" s="10"/>
      <c r="AX521" s="10"/>
      <c r="AY521" s="10"/>
      <c r="AZ521" s="10"/>
      <c r="BA521" s="10"/>
      <c r="BB521" s="10"/>
      <c r="BC521" s="10"/>
      <c r="BD521" s="10"/>
    </row>
    <row r="522" spans="1:56" ht="15" customHeight="1" x14ac:dyDescent="0.25">
      <c r="A522" s="1"/>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c r="AN522" s="122"/>
      <c r="AO522" s="122"/>
      <c r="AP522" s="122"/>
      <c r="AQ522" s="10"/>
      <c r="AR522" s="10"/>
      <c r="AS522" s="10"/>
      <c r="AT522" s="10"/>
      <c r="AU522" s="10"/>
      <c r="AV522" s="10"/>
      <c r="AW522" s="10"/>
      <c r="AX522" s="10"/>
      <c r="AY522" s="10"/>
      <c r="AZ522" s="10"/>
      <c r="BA522" s="10"/>
      <c r="BB522" s="10"/>
      <c r="BC522" s="10"/>
      <c r="BD522" s="10"/>
    </row>
    <row r="523" spans="1:56" ht="30" customHeight="1" x14ac:dyDescent="0.25">
      <c r="A523" s="1"/>
      <c r="B523" s="207" t="s">
        <v>220</v>
      </c>
      <c r="C523" s="208"/>
      <c r="D523" s="208"/>
      <c r="E523" s="208"/>
      <c r="F523" s="208"/>
      <c r="G523" s="208"/>
      <c r="H523" s="208"/>
      <c r="I523" s="208"/>
      <c r="J523" s="208"/>
      <c r="K523" s="208"/>
      <c r="L523" s="208"/>
      <c r="M523" s="208"/>
      <c r="N523" s="208"/>
      <c r="O523" s="208"/>
      <c r="P523" s="208"/>
      <c r="Q523" s="208"/>
      <c r="R523" s="208"/>
      <c r="S523" s="208"/>
      <c r="T523" s="208"/>
      <c r="U523" s="208"/>
      <c r="V523" s="208"/>
      <c r="W523" s="208"/>
      <c r="X523" s="208"/>
      <c r="Y523" s="208"/>
      <c r="Z523" s="208"/>
      <c r="AA523" s="208"/>
      <c r="AB523" s="208"/>
      <c r="AC523" s="208"/>
      <c r="AD523" s="208"/>
      <c r="AE523" s="208"/>
      <c r="AF523" s="208"/>
      <c r="AG523" s="208"/>
      <c r="AH523" s="208"/>
      <c r="AI523" s="208"/>
      <c r="AJ523" s="208"/>
      <c r="AK523" s="208"/>
      <c r="AL523" s="208"/>
      <c r="AM523" s="208"/>
      <c r="AN523" s="208"/>
      <c r="AO523" s="208"/>
      <c r="AP523" s="208"/>
      <c r="AQ523" s="10"/>
      <c r="AR523" s="10"/>
      <c r="AS523" s="10"/>
      <c r="AT523" s="10"/>
      <c r="AU523" s="10"/>
      <c r="AV523" s="10"/>
      <c r="AW523" s="10"/>
      <c r="AX523" s="10"/>
      <c r="AY523" s="10"/>
      <c r="AZ523" s="10"/>
      <c r="BA523" s="10"/>
      <c r="BB523" s="10"/>
      <c r="BC523" s="10"/>
      <c r="BD523" s="10"/>
    </row>
    <row r="524" spans="1:56" ht="15" customHeight="1" x14ac:dyDescent="0.25">
      <c r="A524" s="18"/>
      <c r="B524" s="187" t="s">
        <v>221</v>
      </c>
      <c r="C524" s="187"/>
      <c r="D524" s="187"/>
      <c r="E524" s="187"/>
      <c r="F524" s="187"/>
      <c r="G524" s="8"/>
      <c r="H524" s="10"/>
      <c r="I524" s="130" t="s">
        <v>222</v>
      </c>
      <c r="J524" s="130"/>
      <c r="K524" s="130"/>
      <c r="L524" s="130"/>
      <c r="M524" s="130"/>
      <c r="N524" s="130"/>
      <c r="O524" s="130"/>
      <c r="P524" s="130"/>
      <c r="Q524" s="130"/>
      <c r="R524" s="10"/>
      <c r="S524" s="180" t="s">
        <v>223</v>
      </c>
      <c r="T524" s="180"/>
      <c r="U524" s="180"/>
      <c r="V524" s="180"/>
      <c r="W524" s="10"/>
      <c r="X524" s="179" t="s">
        <v>224</v>
      </c>
      <c r="Y524" s="179"/>
      <c r="Z524" s="179"/>
      <c r="AA524" s="179"/>
      <c r="AB524" s="179"/>
      <c r="AC524" s="179"/>
      <c r="AD524" s="179"/>
      <c r="AE524" s="179"/>
      <c r="AF524" s="179"/>
      <c r="AG524" s="179"/>
      <c r="AH524" s="179"/>
      <c r="AI524" s="179"/>
      <c r="AJ524" s="179"/>
      <c r="AK524" s="179"/>
      <c r="AL524" s="179"/>
      <c r="AM524" s="179"/>
      <c r="AN524" s="179"/>
      <c r="AO524" s="10"/>
      <c r="AP524" s="10"/>
      <c r="AQ524" s="10"/>
      <c r="AR524" s="10"/>
      <c r="AS524" s="10"/>
      <c r="AT524" s="10"/>
      <c r="AU524" s="10"/>
      <c r="AV524" s="10"/>
      <c r="AW524" s="10"/>
      <c r="AX524" s="10"/>
      <c r="AY524" s="10"/>
      <c r="AZ524" s="10"/>
      <c r="BA524" s="10"/>
      <c r="BB524" s="10"/>
      <c r="BC524" s="10"/>
      <c r="BD524" s="10"/>
    </row>
    <row r="525" spans="1:56" ht="15" customHeight="1" x14ac:dyDescent="0.25">
      <c r="A525" s="18"/>
      <c r="B525" s="187"/>
      <c r="C525" s="187"/>
      <c r="D525" s="187"/>
      <c r="E525" s="187"/>
      <c r="F525" s="187"/>
      <c r="G525" s="10"/>
      <c r="H525" s="10"/>
      <c r="I525" s="130"/>
      <c r="J525" s="130"/>
      <c r="K525" s="130"/>
      <c r="L525" s="130"/>
      <c r="M525" s="130"/>
      <c r="N525" s="130"/>
      <c r="O525" s="130"/>
      <c r="P525" s="130"/>
      <c r="Q525" s="130"/>
      <c r="R525" s="10"/>
      <c r="S525" s="180"/>
      <c r="T525" s="180"/>
      <c r="U525" s="180"/>
      <c r="V525" s="180"/>
      <c r="W525" s="10"/>
      <c r="X525" s="179"/>
      <c r="Y525" s="179"/>
      <c r="Z525" s="179"/>
      <c r="AA525" s="179"/>
      <c r="AB525" s="179"/>
      <c r="AC525" s="179"/>
      <c r="AD525" s="179"/>
      <c r="AE525" s="179"/>
      <c r="AF525" s="179"/>
      <c r="AG525" s="179"/>
      <c r="AH525" s="179"/>
      <c r="AI525" s="179"/>
      <c r="AJ525" s="179"/>
      <c r="AK525" s="179"/>
      <c r="AL525" s="179"/>
      <c r="AM525" s="179"/>
      <c r="AN525" s="179"/>
      <c r="AO525" s="10"/>
      <c r="AP525" s="10"/>
      <c r="AQ525" s="10"/>
      <c r="AR525" s="10"/>
      <c r="AS525" s="10"/>
      <c r="AT525" s="10"/>
      <c r="AU525" s="10"/>
      <c r="AV525" s="10"/>
      <c r="AW525" s="10"/>
      <c r="AX525" s="10"/>
      <c r="AY525" s="10"/>
      <c r="AZ525" s="10"/>
      <c r="BA525" s="10"/>
      <c r="BB525" s="10"/>
      <c r="BC525" s="10"/>
      <c r="BD525" s="10"/>
    </row>
    <row r="526" spans="1:56" ht="2.25" customHeight="1" x14ac:dyDescent="0.25">
      <c r="A526" s="1"/>
      <c r="B526" s="10"/>
      <c r="C526" s="10"/>
      <c r="D526" s="10"/>
      <c r="E526" s="10"/>
      <c r="F526" s="10"/>
      <c r="G526" s="10"/>
      <c r="H526" s="10"/>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10"/>
      <c r="AN526" s="10"/>
      <c r="AO526" s="10"/>
      <c r="AP526" s="10"/>
      <c r="AQ526" s="10"/>
      <c r="AR526" s="10"/>
      <c r="AS526" s="10"/>
      <c r="AT526" s="10"/>
      <c r="AU526" s="10"/>
      <c r="AV526" s="10"/>
      <c r="AW526" s="10"/>
      <c r="AX526" s="10"/>
      <c r="AY526" s="10"/>
      <c r="AZ526" s="10"/>
      <c r="BA526" s="10"/>
      <c r="BB526" s="10"/>
      <c r="BC526" s="10"/>
      <c r="BD526" s="10"/>
    </row>
    <row r="527" spans="1:56" ht="15" customHeight="1" x14ac:dyDescent="0.25">
      <c r="A527" s="1"/>
      <c r="B527" s="107"/>
      <c r="C527" s="108"/>
      <c r="D527" s="108"/>
      <c r="E527" s="109"/>
      <c r="F527" s="10"/>
      <c r="G527" s="10"/>
      <c r="H527" s="10"/>
      <c r="I527" s="110"/>
      <c r="J527" s="111"/>
      <c r="K527" s="111"/>
      <c r="L527" s="111"/>
      <c r="M527" s="111"/>
      <c r="N527" s="112"/>
      <c r="O527" s="22" t="s">
        <v>169</v>
      </c>
      <c r="P527" s="22"/>
      <c r="Q527" s="10"/>
      <c r="R527" s="10"/>
      <c r="S527" s="107"/>
      <c r="T527" s="108"/>
      <c r="U527" s="108"/>
      <c r="V527" s="109"/>
      <c r="W527" s="22"/>
      <c r="X527" s="10"/>
      <c r="Y527" s="10"/>
      <c r="Z527" s="10"/>
      <c r="AA527" s="10"/>
      <c r="AB527" s="10"/>
      <c r="AC527" s="10"/>
      <c r="AD527" s="10"/>
      <c r="AE527" s="10"/>
      <c r="AF527" s="132">
        <f>IF(S527=0,I527,IF(S527&lt;1920,I527*0.7,IF(S527&lt;1970,I527*0.9,I527)))</f>
        <v>0</v>
      </c>
      <c r="AG527" s="133"/>
      <c r="AH527" s="133"/>
      <c r="AI527" s="133"/>
      <c r="AJ527" s="133"/>
      <c r="AK527" s="134"/>
      <c r="AL527" s="183" t="s">
        <v>169</v>
      </c>
      <c r="AM527" s="183"/>
      <c r="AN527" s="10"/>
      <c r="AO527" s="10"/>
      <c r="AP527" s="10"/>
      <c r="AQ527" s="10"/>
      <c r="AR527" s="10"/>
      <c r="AS527" s="10"/>
      <c r="AT527" s="10"/>
      <c r="AU527" s="10"/>
      <c r="AV527" s="10"/>
      <c r="AW527" s="10"/>
      <c r="AX527" s="10"/>
      <c r="AY527" s="10"/>
      <c r="AZ527" s="10"/>
      <c r="BA527" s="10"/>
      <c r="BB527" s="10"/>
      <c r="BC527" s="10"/>
      <c r="BD527" s="10"/>
    </row>
    <row r="528" spans="1:56" ht="2.25" customHeight="1" x14ac:dyDescent="0.25">
      <c r="A528" s="52"/>
      <c r="B528" s="7"/>
      <c r="C528" s="7"/>
      <c r="D528" s="7"/>
      <c r="E528" s="7"/>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row>
    <row r="529" spans="1:56" ht="15" customHeight="1" x14ac:dyDescent="0.25">
      <c r="A529" s="1"/>
      <c r="B529" s="107"/>
      <c r="C529" s="108"/>
      <c r="D529" s="108"/>
      <c r="E529" s="109"/>
      <c r="F529" s="10"/>
      <c r="G529" s="10"/>
      <c r="H529" s="10"/>
      <c r="I529" s="110"/>
      <c r="J529" s="111"/>
      <c r="K529" s="111"/>
      <c r="L529" s="111"/>
      <c r="M529" s="111"/>
      <c r="N529" s="112"/>
      <c r="O529" s="22" t="s">
        <v>169</v>
      </c>
      <c r="P529" s="22"/>
      <c r="Q529" s="10"/>
      <c r="R529" s="10"/>
      <c r="S529" s="107"/>
      <c r="T529" s="108"/>
      <c r="U529" s="108"/>
      <c r="V529" s="109"/>
      <c r="W529" s="45"/>
      <c r="X529" s="10"/>
      <c r="Y529" s="10"/>
      <c r="Z529" s="10"/>
      <c r="AA529" s="10"/>
      <c r="AB529" s="10"/>
      <c r="AC529" s="10"/>
      <c r="AD529" s="10"/>
      <c r="AE529" s="10"/>
      <c r="AF529" s="132">
        <f>IF(S529=0,I529,IF(S529&lt;1920,I529*0.7,IF(S529&lt;1970,I529*0.9,I529)))</f>
        <v>0</v>
      </c>
      <c r="AG529" s="133"/>
      <c r="AH529" s="133"/>
      <c r="AI529" s="133"/>
      <c r="AJ529" s="133"/>
      <c r="AK529" s="134"/>
      <c r="AL529" s="183" t="s">
        <v>169</v>
      </c>
      <c r="AM529" s="183"/>
      <c r="AN529" s="10"/>
      <c r="AO529" s="10"/>
      <c r="AP529" s="10"/>
      <c r="AQ529" s="10"/>
      <c r="AR529" s="10"/>
      <c r="AS529" s="10"/>
      <c r="AT529" s="10"/>
      <c r="AU529" s="10"/>
      <c r="AV529" s="10"/>
      <c r="AW529" s="10"/>
      <c r="AX529" s="10"/>
      <c r="AY529" s="10"/>
      <c r="AZ529" s="10"/>
      <c r="BA529" s="10"/>
      <c r="BB529" s="10"/>
      <c r="BC529" s="10"/>
      <c r="BD529" s="10"/>
    </row>
    <row r="530" spans="1:56" ht="2.25" customHeight="1" x14ac:dyDescent="0.25">
      <c r="A530" s="1"/>
      <c r="B530" s="15"/>
      <c r="C530" s="15"/>
      <c r="D530" s="15"/>
      <c r="E530" s="15"/>
      <c r="F530" s="10"/>
      <c r="G530" s="2"/>
      <c r="H530" s="2"/>
      <c r="I530" s="2"/>
      <c r="J530" s="2"/>
      <c r="K530" s="2"/>
      <c r="L530" s="2"/>
      <c r="M530" s="10"/>
      <c r="N530" s="10"/>
      <c r="O530" s="22"/>
      <c r="P530" s="22"/>
      <c r="Q530" s="10"/>
      <c r="R530" s="10"/>
      <c r="S530" s="10"/>
      <c r="T530" s="5"/>
      <c r="U530" s="5"/>
      <c r="V530" s="5"/>
      <c r="W530" s="5"/>
      <c r="X530" s="10"/>
      <c r="Y530" s="10"/>
      <c r="Z530" s="10"/>
      <c r="AA530" s="10"/>
      <c r="AB530" s="10"/>
      <c r="AC530" s="10"/>
      <c r="AD530" s="10"/>
      <c r="AE530" s="10"/>
      <c r="AF530" s="2"/>
      <c r="AG530" s="2"/>
      <c r="AH530" s="2"/>
      <c r="AI530" s="2"/>
      <c r="AJ530" s="2"/>
      <c r="AK530" s="2"/>
      <c r="AL530" s="22"/>
      <c r="AM530" s="22"/>
      <c r="AN530" s="10"/>
      <c r="AO530" s="10"/>
      <c r="AP530" s="10"/>
      <c r="AQ530" s="10"/>
      <c r="AR530" s="10"/>
      <c r="AS530" s="10"/>
      <c r="AT530" s="10"/>
      <c r="AU530" s="10"/>
      <c r="AV530" s="10"/>
      <c r="AW530" s="10"/>
      <c r="AX530" s="10"/>
      <c r="AY530" s="10"/>
      <c r="AZ530" s="10"/>
      <c r="BA530" s="10"/>
      <c r="BB530" s="10"/>
      <c r="BC530" s="10"/>
      <c r="BD530" s="10"/>
    </row>
    <row r="531" spans="1:56" ht="15" customHeight="1" x14ac:dyDescent="0.25">
      <c r="A531" s="1"/>
      <c r="B531" s="107"/>
      <c r="C531" s="108"/>
      <c r="D531" s="108"/>
      <c r="E531" s="109"/>
      <c r="F531" s="10"/>
      <c r="G531" s="10"/>
      <c r="H531" s="10"/>
      <c r="I531" s="110"/>
      <c r="J531" s="111"/>
      <c r="K531" s="111"/>
      <c r="L531" s="111"/>
      <c r="M531" s="111"/>
      <c r="N531" s="112"/>
      <c r="O531" s="22" t="s">
        <v>169</v>
      </c>
      <c r="P531" s="22"/>
      <c r="Q531" s="10"/>
      <c r="R531" s="10"/>
      <c r="S531" s="107"/>
      <c r="T531" s="108"/>
      <c r="U531" s="108"/>
      <c r="V531" s="109"/>
      <c r="W531" s="45"/>
      <c r="X531" s="10"/>
      <c r="Y531" s="10"/>
      <c r="Z531" s="10"/>
      <c r="AA531" s="10"/>
      <c r="AB531" s="10"/>
      <c r="AC531" s="10"/>
      <c r="AD531" s="10"/>
      <c r="AE531" s="10"/>
      <c r="AF531" s="132">
        <f>IF(S531=0,I531,IF(S531&lt;1920,I531*0.7,IF(S531&lt;1970,I531*0.9,I531)))</f>
        <v>0</v>
      </c>
      <c r="AG531" s="133"/>
      <c r="AH531" s="133"/>
      <c r="AI531" s="133"/>
      <c r="AJ531" s="133"/>
      <c r="AK531" s="134"/>
      <c r="AL531" s="183" t="s">
        <v>169</v>
      </c>
      <c r="AM531" s="183"/>
      <c r="AN531" s="10"/>
      <c r="AO531" s="10"/>
      <c r="AP531" s="10"/>
      <c r="AQ531" s="10"/>
      <c r="AR531" s="10"/>
      <c r="AS531" s="10"/>
      <c r="AT531" s="10"/>
      <c r="AU531" s="10"/>
      <c r="AV531" s="10"/>
      <c r="AW531" s="10"/>
      <c r="AX531" s="10"/>
      <c r="AY531" s="10"/>
      <c r="AZ531" s="10"/>
      <c r="BA531" s="10"/>
      <c r="BB531" s="10"/>
      <c r="BC531" s="10"/>
      <c r="BD531" s="10"/>
    </row>
    <row r="532" spans="1:56" ht="2.25" customHeight="1" x14ac:dyDescent="0.25">
      <c r="A532" s="1"/>
      <c r="B532" s="7"/>
      <c r="C532" s="7"/>
      <c r="D532" s="7"/>
      <c r="E532" s="7"/>
      <c r="F532" s="22"/>
      <c r="G532" s="22"/>
      <c r="H532" s="22"/>
      <c r="I532" s="22"/>
      <c r="J532" s="22"/>
      <c r="K532" s="22"/>
      <c r="L532" s="22"/>
      <c r="M532" s="10"/>
      <c r="N532" s="10"/>
      <c r="O532" s="22"/>
      <c r="P532" s="22"/>
      <c r="Q532" s="10"/>
      <c r="R532" s="10"/>
      <c r="S532" s="10"/>
      <c r="T532" s="22"/>
      <c r="U532" s="22"/>
      <c r="V532" s="22"/>
      <c r="W532" s="22"/>
      <c r="X532" s="10"/>
      <c r="Y532" s="10"/>
      <c r="Z532" s="10"/>
      <c r="AA532" s="10"/>
      <c r="AB532" s="10"/>
      <c r="AC532" s="10"/>
      <c r="AD532" s="10"/>
      <c r="AE532" s="10"/>
      <c r="AF532" s="22"/>
      <c r="AG532" s="22"/>
      <c r="AH532" s="22"/>
      <c r="AI532" s="22"/>
      <c r="AJ532" s="22"/>
      <c r="AK532" s="22"/>
      <c r="AL532" s="22"/>
      <c r="AM532" s="22"/>
      <c r="AN532" s="10"/>
      <c r="AO532" s="10"/>
      <c r="AP532" s="10"/>
      <c r="AQ532" s="10"/>
      <c r="AR532" s="10"/>
      <c r="AS532" s="10"/>
      <c r="AT532" s="10"/>
      <c r="AU532" s="10"/>
      <c r="AV532" s="10"/>
      <c r="AW532" s="10"/>
      <c r="AX532" s="10"/>
      <c r="AY532" s="10"/>
      <c r="AZ532" s="10"/>
      <c r="BA532" s="10"/>
      <c r="BB532" s="10"/>
      <c r="BC532" s="10"/>
      <c r="BD532" s="10"/>
    </row>
    <row r="533" spans="1:56" ht="15" customHeight="1" x14ac:dyDescent="0.25">
      <c r="A533" s="1"/>
      <c r="B533" s="107"/>
      <c r="C533" s="108"/>
      <c r="D533" s="108"/>
      <c r="E533" s="109"/>
      <c r="F533" s="10"/>
      <c r="G533" s="10"/>
      <c r="H533" s="10"/>
      <c r="I533" s="110"/>
      <c r="J533" s="111"/>
      <c r="K533" s="111"/>
      <c r="L533" s="111"/>
      <c r="M533" s="111"/>
      <c r="N533" s="112"/>
      <c r="O533" s="22" t="s">
        <v>169</v>
      </c>
      <c r="P533" s="22"/>
      <c r="Q533" s="10"/>
      <c r="R533" s="10"/>
      <c r="S533" s="107"/>
      <c r="T533" s="108"/>
      <c r="U533" s="108"/>
      <c r="V533" s="109"/>
      <c r="W533" s="45"/>
      <c r="X533" s="10"/>
      <c r="Y533" s="10"/>
      <c r="Z533" s="10"/>
      <c r="AA533" s="10"/>
      <c r="AB533" s="10"/>
      <c r="AC533" s="10"/>
      <c r="AD533" s="10"/>
      <c r="AE533" s="10"/>
      <c r="AF533" s="132">
        <f>IF(S533=0,I533,IF(S533&lt;1920,I533*0.7,IF(S533&lt;1970,I533*0.9,I533)))</f>
        <v>0</v>
      </c>
      <c r="AG533" s="133"/>
      <c r="AH533" s="133"/>
      <c r="AI533" s="133"/>
      <c r="AJ533" s="133"/>
      <c r="AK533" s="134"/>
      <c r="AL533" s="183" t="s">
        <v>169</v>
      </c>
      <c r="AM533" s="183"/>
      <c r="AN533" s="10"/>
      <c r="AO533" s="10"/>
      <c r="AP533" s="10"/>
      <c r="AQ533" s="10"/>
      <c r="AR533" s="10"/>
      <c r="AS533" s="10"/>
      <c r="AT533" s="10"/>
      <c r="AU533" s="10"/>
      <c r="AV533" s="10"/>
      <c r="AW533" s="10"/>
      <c r="AX533" s="10"/>
      <c r="AY533" s="10"/>
      <c r="AZ533" s="10"/>
      <c r="BA533" s="10"/>
      <c r="BB533" s="10"/>
      <c r="BC533" s="10"/>
      <c r="BD533" s="10"/>
    </row>
    <row r="534" spans="1:56" ht="2.25" customHeight="1" x14ac:dyDescent="0.25">
      <c r="A534" s="1"/>
      <c r="B534" s="7"/>
      <c r="C534" s="7"/>
      <c r="D534" s="7"/>
      <c r="E534" s="7"/>
      <c r="F534" s="22"/>
      <c r="G534" s="22"/>
      <c r="H534" s="22"/>
      <c r="I534" s="22"/>
      <c r="J534" s="22"/>
      <c r="K534" s="22"/>
      <c r="L534" s="22"/>
      <c r="M534" s="10"/>
      <c r="N534" s="10"/>
      <c r="O534" s="22"/>
      <c r="P534" s="22"/>
      <c r="Q534" s="10"/>
      <c r="R534" s="10"/>
      <c r="S534" s="10"/>
      <c r="T534" s="22"/>
      <c r="U534" s="22"/>
      <c r="V534" s="22"/>
      <c r="W534" s="22"/>
      <c r="X534" s="10"/>
      <c r="Y534" s="10"/>
      <c r="Z534" s="10"/>
      <c r="AA534" s="10"/>
      <c r="AB534" s="10"/>
      <c r="AC534" s="10"/>
      <c r="AD534" s="10"/>
      <c r="AE534" s="10"/>
      <c r="AF534" s="22"/>
      <c r="AG534" s="22"/>
      <c r="AH534" s="22"/>
      <c r="AI534" s="22"/>
      <c r="AJ534" s="22"/>
      <c r="AK534" s="22"/>
      <c r="AL534" s="22"/>
      <c r="AM534" s="22"/>
      <c r="AN534" s="10"/>
      <c r="AO534" s="10"/>
      <c r="AP534" s="10"/>
      <c r="AQ534" s="10"/>
      <c r="AR534" s="10"/>
      <c r="AS534" s="10"/>
      <c r="AT534" s="10"/>
      <c r="AU534" s="10"/>
      <c r="AV534" s="10"/>
      <c r="AW534" s="10"/>
      <c r="AX534" s="10"/>
      <c r="AY534" s="10"/>
      <c r="AZ534" s="10"/>
      <c r="BA534" s="10"/>
      <c r="BB534" s="10"/>
      <c r="BC534" s="10"/>
      <c r="BD534" s="10"/>
    </row>
    <row r="535" spans="1:56" ht="15" customHeight="1" x14ac:dyDescent="0.25">
      <c r="A535" s="1"/>
      <c r="B535" s="107"/>
      <c r="C535" s="108"/>
      <c r="D535" s="108"/>
      <c r="E535" s="109"/>
      <c r="F535" s="10"/>
      <c r="G535" s="10"/>
      <c r="H535" s="10"/>
      <c r="I535" s="110"/>
      <c r="J535" s="111"/>
      <c r="K535" s="111"/>
      <c r="L535" s="111"/>
      <c r="M535" s="111"/>
      <c r="N535" s="112"/>
      <c r="O535" s="22" t="s">
        <v>169</v>
      </c>
      <c r="P535" s="22"/>
      <c r="Q535" s="10"/>
      <c r="R535" s="10"/>
      <c r="S535" s="107"/>
      <c r="T535" s="108"/>
      <c r="U535" s="108"/>
      <c r="V535" s="109"/>
      <c r="W535" s="45"/>
      <c r="X535" s="10"/>
      <c r="Y535" s="10"/>
      <c r="Z535" s="10"/>
      <c r="AA535" s="10"/>
      <c r="AB535" s="10"/>
      <c r="AC535" s="10"/>
      <c r="AD535" s="10"/>
      <c r="AE535" s="10"/>
      <c r="AF535" s="132">
        <f>IF(S535=0,I535,IF(S535&lt;1920,I535*0.7,IF(S535&lt;1970,I535*0.9,I535)))</f>
        <v>0</v>
      </c>
      <c r="AG535" s="133"/>
      <c r="AH535" s="133"/>
      <c r="AI535" s="133"/>
      <c r="AJ535" s="133"/>
      <c r="AK535" s="134"/>
      <c r="AL535" s="183" t="s">
        <v>169</v>
      </c>
      <c r="AM535" s="183"/>
      <c r="AN535" s="10"/>
      <c r="AO535" s="10"/>
      <c r="AP535" s="10"/>
      <c r="AQ535" s="10"/>
      <c r="AR535" s="10"/>
      <c r="AS535" s="10"/>
      <c r="AT535" s="10"/>
      <c r="AU535" s="10"/>
      <c r="AV535" s="10"/>
      <c r="AW535" s="10"/>
      <c r="AX535" s="10"/>
      <c r="AY535" s="10"/>
      <c r="AZ535" s="10"/>
      <c r="BA535" s="10"/>
      <c r="BB535" s="10"/>
      <c r="BC535" s="10"/>
      <c r="BD535" s="10"/>
    </row>
    <row r="536" spans="1:56" ht="2.25" customHeight="1" x14ac:dyDescent="0.25">
      <c r="A536" s="1"/>
      <c r="B536" s="7"/>
      <c r="C536" s="7"/>
      <c r="D536" s="7"/>
      <c r="E536" s="7"/>
      <c r="F536" s="22"/>
      <c r="G536" s="22"/>
      <c r="H536" s="22"/>
      <c r="I536" s="22"/>
      <c r="J536" s="22"/>
      <c r="K536" s="22"/>
      <c r="L536" s="22"/>
      <c r="M536" s="10"/>
      <c r="N536" s="10"/>
      <c r="O536" s="22"/>
      <c r="P536" s="22"/>
      <c r="Q536" s="10"/>
      <c r="R536" s="10"/>
      <c r="S536" s="10"/>
      <c r="T536" s="22"/>
      <c r="U536" s="22"/>
      <c r="V536" s="22"/>
      <c r="W536" s="22"/>
      <c r="X536" s="10"/>
      <c r="Y536" s="10"/>
      <c r="Z536" s="10"/>
      <c r="AA536" s="10"/>
      <c r="AB536" s="10"/>
      <c r="AC536" s="10"/>
      <c r="AD536" s="10"/>
      <c r="AE536" s="10"/>
      <c r="AF536" s="22"/>
      <c r="AG536" s="22"/>
      <c r="AH536" s="22"/>
      <c r="AI536" s="22"/>
      <c r="AJ536" s="22"/>
      <c r="AK536" s="22"/>
      <c r="AL536" s="22"/>
      <c r="AM536" s="22"/>
      <c r="AN536" s="10"/>
      <c r="AO536" s="10"/>
      <c r="AP536" s="10"/>
      <c r="AQ536" s="10"/>
      <c r="AR536" s="10"/>
      <c r="AS536" s="10"/>
      <c r="AT536" s="10"/>
      <c r="AU536" s="10"/>
      <c r="AV536" s="10"/>
      <c r="AW536" s="10"/>
      <c r="AX536" s="10"/>
      <c r="AY536" s="10"/>
      <c r="AZ536" s="10"/>
      <c r="BA536" s="10"/>
      <c r="BB536" s="10"/>
      <c r="BC536" s="10"/>
      <c r="BD536" s="10"/>
    </row>
    <row r="537" spans="1:56" ht="15" customHeight="1" x14ac:dyDescent="0.25">
      <c r="A537" s="1"/>
      <c r="B537" s="107"/>
      <c r="C537" s="108"/>
      <c r="D537" s="108"/>
      <c r="E537" s="109"/>
      <c r="F537" s="10"/>
      <c r="G537" s="10"/>
      <c r="H537" s="10"/>
      <c r="I537" s="110"/>
      <c r="J537" s="111"/>
      <c r="K537" s="111"/>
      <c r="L537" s="111"/>
      <c r="M537" s="111"/>
      <c r="N537" s="112"/>
      <c r="O537" s="22" t="s">
        <v>169</v>
      </c>
      <c r="P537" s="22"/>
      <c r="Q537" s="10"/>
      <c r="R537" s="10"/>
      <c r="S537" s="107"/>
      <c r="T537" s="108"/>
      <c r="U537" s="108"/>
      <c r="V537" s="109"/>
      <c r="W537" s="45"/>
      <c r="X537" s="10"/>
      <c r="Y537" s="10"/>
      <c r="Z537" s="10"/>
      <c r="AA537" s="10"/>
      <c r="AB537" s="10"/>
      <c r="AC537" s="10"/>
      <c r="AD537" s="10"/>
      <c r="AE537" s="10"/>
      <c r="AF537" s="132">
        <f>IF(S537=0,I537,IF(S537&lt;1920,I537*0.7,IF(S537&lt;1970,I537*0.9,I537)))</f>
        <v>0</v>
      </c>
      <c r="AG537" s="133"/>
      <c r="AH537" s="133"/>
      <c r="AI537" s="133"/>
      <c r="AJ537" s="133"/>
      <c r="AK537" s="134"/>
      <c r="AL537" s="183" t="s">
        <v>169</v>
      </c>
      <c r="AM537" s="183"/>
      <c r="AN537" s="10"/>
      <c r="AO537" s="10"/>
      <c r="AP537" s="10"/>
      <c r="AQ537" s="10"/>
      <c r="AR537" s="10"/>
      <c r="AS537" s="10"/>
      <c r="AT537" s="10"/>
      <c r="AU537" s="10"/>
      <c r="AV537" s="10"/>
      <c r="AW537" s="10"/>
      <c r="AX537" s="10"/>
      <c r="AY537" s="10"/>
      <c r="AZ537" s="10"/>
      <c r="BA537" s="10"/>
      <c r="BB537" s="10"/>
      <c r="BC537" s="10"/>
      <c r="BD537" s="10"/>
    </row>
    <row r="538" spans="1:56" ht="2.25" customHeight="1" x14ac:dyDescent="0.25">
      <c r="A538" s="1"/>
      <c r="B538" s="68"/>
      <c r="C538" s="68"/>
      <c r="D538" s="68"/>
      <c r="E538" s="68"/>
      <c r="F538" s="22"/>
      <c r="G538" s="22"/>
      <c r="H538" s="22"/>
      <c r="I538" s="22"/>
      <c r="J538" s="22"/>
      <c r="K538" s="22"/>
      <c r="L538" s="22"/>
      <c r="M538" s="10"/>
      <c r="N538" s="10"/>
      <c r="O538" s="22"/>
      <c r="P538" s="22"/>
      <c r="Q538" s="10"/>
      <c r="R538" s="10"/>
      <c r="S538" s="10"/>
      <c r="T538" s="22"/>
      <c r="U538" s="22"/>
      <c r="V538" s="22"/>
      <c r="W538" s="22"/>
      <c r="X538" s="10"/>
      <c r="Y538" s="10"/>
      <c r="Z538" s="10"/>
      <c r="AA538" s="10"/>
      <c r="AB538" s="10"/>
      <c r="AC538" s="10"/>
      <c r="AD538" s="10"/>
      <c r="AE538" s="10"/>
      <c r="AF538" s="22"/>
      <c r="AG538" s="22"/>
      <c r="AH538" s="22"/>
      <c r="AI538" s="22"/>
      <c r="AJ538" s="22"/>
      <c r="AK538" s="22"/>
      <c r="AL538" s="22"/>
      <c r="AM538" s="22"/>
      <c r="AN538" s="10"/>
      <c r="AO538" s="10"/>
      <c r="AP538" s="10"/>
      <c r="AQ538" s="10"/>
      <c r="AR538" s="10"/>
      <c r="AS538" s="10"/>
      <c r="AT538" s="10"/>
      <c r="AU538" s="10"/>
      <c r="AV538" s="10"/>
      <c r="AW538" s="10"/>
      <c r="AX538" s="10"/>
      <c r="AY538" s="10"/>
      <c r="AZ538" s="10"/>
      <c r="BA538" s="10"/>
      <c r="BB538" s="10"/>
      <c r="BC538" s="10"/>
      <c r="BD538" s="10"/>
    </row>
    <row r="539" spans="1:56" ht="15" customHeight="1" x14ac:dyDescent="0.25">
      <c r="A539" s="1"/>
      <c r="B539" s="107"/>
      <c r="C539" s="108"/>
      <c r="D539" s="108"/>
      <c r="E539" s="109"/>
      <c r="F539" s="10"/>
      <c r="G539" s="10"/>
      <c r="H539" s="10"/>
      <c r="I539" s="110"/>
      <c r="J539" s="111"/>
      <c r="K539" s="111"/>
      <c r="L539" s="111"/>
      <c r="M539" s="111"/>
      <c r="N539" s="112"/>
      <c r="O539" s="22" t="s">
        <v>169</v>
      </c>
      <c r="P539" s="22"/>
      <c r="Q539" s="10"/>
      <c r="R539" s="10"/>
      <c r="S539" s="107"/>
      <c r="T539" s="108"/>
      <c r="U539" s="108"/>
      <c r="V539" s="109"/>
      <c r="W539" s="45"/>
      <c r="X539" s="10"/>
      <c r="Y539" s="10"/>
      <c r="Z539" s="10"/>
      <c r="AA539" s="10"/>
      <c r="AB539" s="10"/>
      <c r="AC539" s="10"/>
      <c r="AD539" s="10"/>
      <c r="AE539" s="10"/>
      <c r="AF539" s="132">
        <f>IF(S539=0,I539,IF(S539&lt;1920,I539*0.7,IF(S539&lt;1970,I539*0.9,I539)))</f>
        <v>0</v>
      </c>
      <c r="AG539" s="133"/>
      <c r="AH539" s="133"/>
      <c r="AI539" s="133"/>
      <c r="AJ539" s="133"/>
      <c r="AK539" s="134"/>
      <c r="AL539" s="183" t="s">
        <v>169</v>
      </c>
      <c r="AM539" s="183"/>
      <c r="AN539" s="10"/>
      <c r="AO539" s="10"/>
      <c r="AP539" s="10"/>
      <c r="AQ539" s="10"/>
      <c r="AR539" s="10"/>
      <c r="AS539" s="10"/>
      <c r="AT539" s="10"/>
      <c r="AU539" s="10"/>
      <c r="AV539" s="10"/>
      <c r="AW539" s="10"/>
      <c r="AX539" s="10"/>
      <c r="AY539" s="10"/>
      <c r="AZ539" s="10"/>
      <c r="BA539" s="10"/>
      <c r="BB539" s="10"/>
      <c r="BC539" s="10"/>
      <c r="BD539" s="10"/>
    </row>
    <row r="540" spans="1:56" ht="2.25" customHeight="1" x14ac:dyDescent="0.25">
      <c r="A540" s="1"/>
      <c r="B540" s="7"/>
      <c r="C540" s="7"/>
      <c r="D540" s="7"/>
      <c r="E540" s="7"/>
      <c r="F540" s="22"/>
      <c r="G540" s="22"/>
      <c r="H540" s="22"/>
      <c r="I540" s="22"/>
      <c r="J540" s="22"/>
      <c r="K540" s="22"/>
      <c r="L540" s="22"/>
      <c r="M540" s="10"/>
      <c r="N540" s="10"/>
      <c r="O540" s="22"/>
      <c r="P540" s="22"/>
      <c r="Q540" s="10"/>
      <c r="R540" s="10"/>
      <c r="S540" s="10"/>
      <c r="T540" s="22"/>
      <c r="U540" s="22"/>
      <c r="V540" s="22"/>
      <c r="W540" s="22"/>
      <c r="X540" s="10"/>
      <c r="Y540" s="10"/>
      <c r="Z540" s="10"/>
      <c r="AA540" s="10"/>
      <c r="AB540" s="10"/>
      <c r="AC540" s="10"/>
      <c r="AD540" s="10"/>
      <c r="AE540" s="10"/>
      <c r="AF540" s="22"/>
      <c r="AG540" s="22"/>
      <c r="AH540" s="22"/>
      <c r="AI540" s="22"/>
      <c r="AJ540" s="22"/>
      <c r="AK540" s="22"/>
      <c r="AL540" s="22"/>
      <c r="AM540" s="22"/>
      <c r="AN540" s="10"/>
      <c r="AO540" s="10"/>
      <c r="AP540" s="10"/>
      <c r="AQ540" s="10"/>
      <c r="AR540" s="10"/>
      <c r="AS540" s="10"/>
      <c r="AT540" s="10"/>
      <c r="AU540" s="10"/>
      <c r="AV540" s="10"/>
      <c r="AW540" s="10"/>
      <c r="AX540" s="10"/>
      <c r="AY540" s="10"/>
      <c r="AZ540" s="10"/>
      <c r="BA540" s="10"/>
      <c r="BB540" s="10"/>
      <c r="BC540" s="10"/>
      <c r="BD540" s="10"/>
    </row>
    <row r="541" spans="1:56" ht="15" customHeight="1" x14ac:dyDescent="0.25">
      <c r="A541" s="1"/>
      <c r="B541" s="107"/>
      <c r="C541" s="108"/>
      <c r="D541" s="108"/>
      <c r="E541" s="109"/>
      <c r="F541" s="10"/>
      <c r="G541" s="10"/>
      <c r="H541" s="10"/>
      <c r="I541" s="110"/>
      <c r="J541" s="111"/>
      <c r="K541" s="111"/>
      <c r="L541" s="111"/>
      <c r="M541" s="111"/>
      <c r="N541" s="112"/>
      <c r="O541" s="22" t="s">
        <v>169</v>
      </c>
      <c r="P541" s="22"/>
      <c r="Q541" s="10"/>
      <c r="R541" s="10"/>
      <c r="S541" s="107"/>
      <c r="T541" s="108"/>
      <c r="U541" s="108"/>
      <c r="V541" s="109"/>
      <c r="W541" s="45"/>
      <c r="X541" s="10"/>
      <c r="Y541" s="10"/>
      <c r="Z541" s="10"/>
      <c r="AA541" s="10"/>
      <c r="AB541" s="10"/>
      <c r="AC541" s="10"/>
      <c r="AD541" s="10"/>
      <c r="AE541" s="10"/>
      <c r="AF541" s="132">
        <f>IF(S541=0,I541,IF(S541&lt;1920,I541*0.7,IF(S541&lt;1970,I541*0.9,I541)))</f>
        <v>0</v>
      </c>
      <c r="AG541" s="133"/>
      <c r="AH541" s="133"/>
      <c r="AI541" s="133"/>
      <c r="AJ541" s="133"/>
      <c r="AK541" s="134"/>
      <c r="AL541" s="183" t="s">
        <v>169</v>
      </c>
      <c r="AM541" s="183"/>
      <c r="AN541" s="10"/>
      <c r="AO541" s="10"/>
      <c r="AP541" s="10"/>
      <c r="AQ541" s="10"/>
      <c r="AR541" s="10"/>
      <c r="AS541" s="10"/>
      <c r="AT541" s="10"/>
      <c r="AU541" s="10"/>
      <c r="AV541" s="10"/>
      <c r="AW541" s="10"/>
      <c r="AX541" s="10"/>
      <c r="AY541" s="10"/>
      <c r="AZ541" s="10"/>
      <c r="BA541" s="10"/>
      <c r="BB541" s="10"/>
      <c r="BC541" s="10"/>
      <c r="BD541" s="10"/>
    </row>
    <row r="542" spans="1:56" ht="2.25" customHeight="1" x14ac:dyDescent="0.25">
      <c r="A542" s="1"/>
      <c r="B542" s="7"/>
      <c r="C542" s="7"/>
      <c r="D542" s="7"/>
      <c r="E542" s="7"/>
      <c r="F542" s="22"/>
      <c r="G542" s="22"/>
      <c r="H542" s="22"/>
      <c r="I542" s="22"/>
      <c r="J542" s="22"/>
      <c r="K542" s="22"/>
      <c r="L542" s="22"/>
      <c r="M542" s="10"/>
      <c r="N542" s="10"/>
      <c r="O542" s="22"/>
      <c r="P542" s="22"/>
      <c r="Q542" s="10"/>
      <c r="R542" s="10"/>
      <c r="S542" s="10"/>
      <c r="T542" s="22"/>
      <c r="U542" s="22"/>
      <c r="V542" s="22"/>
      <c r="W542" s="22"/>
      <c r="X542" s="10"/>
      <c r="Y542" s="10"/>
      <c r="Z542" s="10"/>
      <c r="AA542" s="10"/>
      <c r="AB542" s="10"/>
      <c r="AC542" s="10"/>
      <c r="AD542" s="10"/>
      <c r="AE542" s="10"/>
      <c r="AF542" s="22"/>
      <c r="AG542" s="22"/>
      <c r="AH542" s="22"/>
      <c r="AI542" s="22"/>
      <c r="AJ542" s="74"/>
      <c r="AK542" s="22"/>
      <c r="AL542" s="22"/>
      <c r="AM542" s="22"/>
      <c r="AN542" s="10"/>
      <c r="AO542" s="10"/>
      <c r="AP542" s="10"/>
      <c r="AQ542" s="10"/>
      <c r="AR542" s="10"/>
      <c r="AS542" s="10"/>
      <c r="AT542" s="10"/>
      <c r="AU542" s="10"/>
      <c r="AV542" s="10"/>
      <c r="AW542" s="10"/>
      <c r="AX542" s="10"/>
      <c r="AY542" s="10"/>
      <c r="AZ542" s="10"/>
      <c r="BA542" s="10"/>
      <c r="BB542" s="10"/>
      <c r="BC542" s="10"/>
      <c r="BD542" s="10"/>
    </row>
    <row r="543" spans="1:56" ht="15" customHeight="1" x14ac:dyDescent="0.25">
      <c r="A543" s="1"/>
      <c r="B543" s="107"/>
      <c r="C543" s="108"/>
      <c r="D543" s="108"/>
      <c r="E543" s="109"/>
      <c r="F543" s="10"/>
      <c r="G543" s="10"/>
      <c r="H543" s="10"/>
      <c r="I543" s="110"/>
      <c r="J543" s="111"/>
      <c r="K543" s="111"/>
      <c r="L543" s="111"/>
      <c r="M543" s="111"/>
      <c r="N543" s="112"/>
      <c r="O543" s="22" t="s">
        <v>169</v>
      </c>
      <c r="P543" s="22"/>
      <c r="Q543" s="10"/>
      <c r="R543" s="10"/>
      <c r="S543" s="107"/>
      <c r="T543" s="108"/>
      <c r="U543" s="108"/>
      <c r="V543" s="109"/>
      <c r="W543" s="45"/>
      <c r="X543" s="10"/>
      <c r="Y543" s="10"/>
      <c r="Z543" s="10"/>
      <c r="AA543" s="10"/>
      <c r="AB543" s="10"/>
      <c r="AC543" s="10"/>
      <c r="AD543" s="10"/>
      <c r="AE543" s="10"/>
      <c r="AF543" s="132">
        <f>IF(S543=0,I543,IF(S543&lt;1920,I543*0.7,IF(S543&lt;1970,I543*0.9,I543)))</f>
        <v>0</v>
      </c>
      <c r="AG543" s="133"/>
      <c r="AH543" s="133"/>
      <c r="AI543" s="133"/>
      <c r="AJ543" s="133"/>
      <c r="AK543" s="134"/>
      <c r="AL543" s="183" t="s">
        <v>169</v>
      </c>
      <c r="AM543" s="183"/>
      <c r="AN543" s="10"/>
      <c r="AO543" s="10"/>
      <c r="AP543" s="10"/>
      <c r="AQ543" s="10"/>
      <c r="AR543" s="10"/>
      <c r="AS543" s="10"/>
      <c r="AT543" s="10"/>
      <c r="AU543" s="10"/>
      <c r="AV543" s="10"/>
      <c r="AW543" s="10"/>
      <c r="AX543" s="10"/>
      <c r="AY543" s="10"/>
      <c r="AZ543" s="10"/>
      <c r="BA543" s="10"/>
      <c r="BB543" s="10"/>
      <c r="BC543" s="10"/>
      <c r="BD543" s="10"/>
    </row>
    <row r="544" spans="1:56" ht="2.25" customHeight="1" x14ac:dyDescent="0.25">
      <c r="A544" s="1"/>
      <c r="B544" s="7"/>
      <c r="C544" s="7"/>
      <c r="D544" s="7"/>
      <c r="E544" s="7"/>
      <c r="F544" s="22"/>
      <c r="G544" s="22"/>
      <c r="H544" s="22"/>
      <c r="I544" s="22"/>
      <c r="J544" s="22"/>
      <c r="K544" s="22"/>
      <c r="L544" s="22"/>
      <c r="M544" s="10"/>
      <c r="N544" s="10"/>
      <c r="O544" s="22"/>
      <c r="P544" s="22"/>
      <c r="Q544" s="10"/>
      <c r="R544" s="10"/>
      <c r="S544" s="10"/>
      <c r="T544" s="22"/>
      <c r="U544" s="22"/>
      <c r="V544" s="22"/>
      <c r="W544" s="22"/>
      <c r="X544" s="10"/>
      <c r="Y544" s="10"/>
      <c r="Z544" s="10"/>
      <c r="AA544" s="10"/>
      <c r="AB544" s="10"/>
      <c r="AC544" s="10"/>
      <c r="AD544" s="10"/>
      <c r="AE544" s="10"/>
      <c r="AF544" s="22"/>
      <c r="AG544" s="22"/>
      <c r="AH544" s="22"/>
      <c r="AI544" s="22"/>
      <c r="AJ544" s="74"/>
      <c r="AK544" s="22"/>
      <c r="AL544" s="22"/>
      <c r="AM544" s="22"/>
      <c r="AN544" s="10"/>
      <c r="AO544" s="10"/>
      <c r="AP544" s="10"/>
      <c r="AQ544" s="10"/>
      <c r="AR544" s="10"/>
      <c r="AS544" s="10"/>
      <c r="AT544" s="10"/>
      <c r="AU544" s="10"/>
      <c r="AV544" s="10"/>
      <c r="AW544" s="10"/>
      <c r="AX544" s="10"/>
      <c r="AY544" s="10"/>
      <c r="AZ544" s="10"/>
      <c r="BA544" s="10"/>
      <c r="BB544" s="10"/>
      <c r="BC544" s="10"/>
      <c r="BD544" s="10"/>
    </row>
    <row r="545" spans="1:56" ht="15" customHeight="1" x14ac:dyDescent="0.25">
      <c r="A545" s="1"/>
      <c r="B545" s="107"/>
      <c r="C545" s="108"/>
      <c r="D545" s="108"/>
      <c r="E545" s="109"/>
      <c r="F545" s="22"/>
      <c r="G545" s="10"/>
      <c r="H545" s="10"/>
      <c r="I545" s="110"/>
      <c r="J545" s="111"/>
      <c r="K545" s="111"/>
      <c r="L545" s="111"/>
      <c r="M545" s="111"/>
      <c r="N545" s="112"/>
      <c r="O545" s="22" t="s">
        <v>169</v>
      </c>
      <c r="P545" s="22"/>
      <c r="Q545" s="10"/>
      <c r="R545" s="10"/>
      <c r="S545" s="107"/>
      <c r="T545" s="108"/>
      <c r="U545" s="108"/>
      <c r="V545" s="109"/>
      <c r="W545" s="45"/>
      <c r="X545" s="10"/>
      <c r="Y545" s="10"/>
      <c r="Z545" s="10"/>
      <c r="AA545" s="10"/>
      <c r="AB545" s="10"/>
      <c r="AC545" s="10"/>
      <c r="AD545" s="10"/>
      <c r="AE545" s="10"/>
      <c r="AF545" s="132">
        <f>IF(S545=0,I545,IF(S545&lt;1920,I545*0.7,IF(S545&lt;1970,I545*0.9,I545)))</f>
        <v>0</v>
      </c>
      <c r="AG545" s="133"/>
      <c r="AH545" s="133"/>
      <c r="AI545" s="133"/>
      <c r="AJ545" s="133"/>
      <c r="AK545" s="134"/>
      <c r="AL545" s="183" t="s">
        <v>169</v>
      </c>
      <c r="AM545" s="183"/>
      <c r="AN545" s="10"/>
      <c r="AO545" s="10"/>
      <c r="AP545" s="10"/>
      <c r="AQ545" s="10"/>
      <c r="AR545" s="10"/>
      <c r="AS545" s="10"/>
      <c r="AT545" s="10"/>
      <c r="AU545" s="10"/>
      <c r="AV545" s="10"/>
      <c r="AW545" s="10"/>
      <c r="AX545" s="10"/>
      <c r="AY545" s="10"/>
      <c r="AZ545" s="10"/>
      <c r="BA545" s="10"/>
      <c r="BB545" s="10"/>
      <c r="BC545" s="10"/>
      <c r="BD545" s="10"/>
    </row>
    <row r="546" spans="1:56" ht="2.25" customHeight="1" x14ac:dyDescent="0.25">
      <c r="A546" s="1"/>
      <c r="B546" s="7"/>
      <c r="C546" s="7"/>
      <c r="D546" s="7"/>
      <c r="E546" s="7"/>
      <c r="F546" s="22"/>
      <c r="G546" s="22"/>
      <c r="H546" s="22"/>
      <c r="I546" s="22"/>
      <c r="J546" s="22"/>
      <c r="K546" s="22"/>
      <c r="L546" s="22"/>
      <c r="M546" s="10"/>
      <c r="N546" s="10"/>
      <c r="O546" s="22"/>
      <c r="P546" s="22"/>
      <c r="Q546" s="10"/>
      <c r="R546" s="10"/>
      <c r="S546" s="10"/>
      <c r="T546" s="22"/>
      <c r="U546" s="22"/>
      <c r="V546" s="22"/>
      <c r="W546" s="22"/>
      <c r="X546" s="10"/>
      <c r="Y546" s="10"/>
      <c r="Z546" s="10"/>
      <c r="AA546" s="10"/>
      <c r="AB546" s="10"/>
      <c r="AC546" s="10"/>
      <c r="AD546" s="10"/>
      <c r="AE546" s="10"/>
      <c r="AF546" s="22"/>
      <c r="AG546" s="22"/>
      <c r="AH546" s="22"/>
      <c r="AI546" s="22"/>
      <c r="AJ546" s="22"/>
      <c r="AK546" s="22"/>
      <c r="AL546" s="22"/>
      <c r="AM546" s="22"/>
      <c r="AN546" s="10"/>
      <c r="AO546" s="10"/>
      <c r="AP546" s="10"/>
      <c r="AQ546" s="10"/>
      <c r="AR546" s="10"/>
      <c r="AS546" s="10"/>
      <c r="AT546" s="10"/>
      <c r="AU546" s="10"/>
      <c r="AV546" s="10"/>
      <c r="AW546" s="10"/>
      <c r="AX546" s="10"/>
      <c r="AY546" s="10"/>
      <c r="AZ546" s="10"/>
      <c r="BA546" s="10"/>
      <c r="BB546" s="10"/>
      <c r="BC546" s="10"/>
      <c r="BD546" s="10"/>
    </row>
    <row r="547" spans="1:56" ht="15" customHeight="1" x14ac:dyDescent="0.25">
      <c r="A547" s="1"/>
      <c r="B547" s="107"/>
      <c r="C547" s="108"/>
      <c r="D547" s="108"/>
      <c r="E547" s="109"/>
      <c r="F547" s="22"/>
      <c r="G547" s="10"/>
      <c r="H547" s="10"/>
      <c r="I547" s="110"/>
      <c r="J547" s="111"/>
      <c r="K547" s="111"/>
      <c r="L547" s="111"/>
      <c r="M547" s="111"/>
      <c r="N547" s="112"/>
      <c r="O547" s="22" t="s">
        <v>169</v>
      </c>
      <c r="P547" s="22"/>
      <c r="Q547" s="10"/>
      <c r="R547" s="10"/>
      <c r="S547" s="107"/>
      <c r="T547" s="108"/>
      <c r="U547" s="108"/>
      <c r="V547" s="109"/>
      <c r="W547" s="45"/>
      <c r="X547" s="10"/>
      <c r="Y547" s="10"/>
      <c r="Z547" s="10"/>
      <c r="AA547" s="10"/>
      <c r="AB547" s="10"/>
      <c r="AC547" s="10"/>
      <c r="AD547" s="10"/>
      <c r="AE547" s="10"/>
      <c r="AF547" s="132">
        <f>IF(S547=0,I547,IF(S547&lt;1920,I547*0.7,IF(S547&lt;1970,I547*0.9,I547)))</f>
        <v>0</v>
      </c>
      <c r="AG547" s="133"/>
      <c r="AH547" s="133"/>
      <c r="AI547" s="133"/>
      <c r="AJ547" s="133"/>
      <c r="AK547" s="134"/>
      <c r="AL547" s="183" t="s">
        <v>169</v>
      </c>
      <c r="AM547" s="183"/>
      <c r="AN547" s="10"/>
      <c r="AO547" s="10"/>
      <c r="AP547" s="10"/>
      <c r="AQ547" s="10"/>
      <c r="AR547" s="10"/>
      <c r="AS547" s="10"/>
      <c r="AT547" s="10"/>
      <c r="AU547" s="10"/>
      <c r="AV547" s="10"/>
      <c r="AW547" s="10"/>
      <c r="AX547" s="10"/>
      <c r="AY547" s="10"/>
      <c r="AZ547" s="10"/>
      <c r="BA547" s="10"/>
      <c r="BB547" s="10"/>
      <c r="BC547" s="10"/>
      <c r="BD547" s="10"/>
    </row>
    <row r="548" spans="1:56" ht="2.25" customHeight="1" x14ac:dyDescent="0.25">
      <c r="A548" s="1"/>
      <c r="B548" s="22"/>
      <c r="C548" s="22"/>
      <c r="D548" s="22"/>
      <c r="E548" s="22"/>
      <c r="F548" s="22"/>
      <c r="G548" s="22"/>
      <c r="H548" s="22"/>
      <c r="I548" s="22"/>
      <c r="J548" s="22"/>
      <c r="K548" s="22"/>
      <c r="L548" s="22"/>
      <c r="M548" s="10"/>
      <c r="N548" s="10"/>
      <c r="O548" s="22"/>
      <c r="P548" s="22"/>
      <c r="Q548" s="10"/>
      <c r="R548" s="10"/>
      <c r="S548" s="10"/>
      <c r="T548" s="22"/>
      <c r="U548" s="22"/>
      <c r="V548" s="22"/>
      <c r="W548" s="22"/>
      <c r="X548" s="10"/>
      <c r="Y548" s="10"/>
      <c r="Z548" s="10"/>
      <c r="AA548" s="10"/>
      <c r="AB548" s="10"/>
      <c r="AC548" s="10"/>
      <c r="AD548" s="10"/>
      <c r="AE548" s="10"/>
      <c r="AF548" s="22"/>
      <c r="AG548" s="22"/>
      <c r="AH548" s="22"/>
      <c r="AI548" s="22"/>
      <c r="AJ548" s="22"/>
      <c r="AK548" s="22"/>
      <c r="AL548" s="22"/>
      <c r="AM548" s="22"/>
      <c r="AN548" s="10"/>
      <c r="AO548" s="10"/>
      <c r="AP548" s="10"/>
      <c r="AQ548" s="10"/>
      <c r="AR548" s="10"/>
      <c r="AS548" s="10"/>
      <c r="AT548" s="10"/>
      <c r="AU548" s="10"/>
      <c r="AV548" s="10"/>
      <c r="AW548" s="10"/>
      <c r="AX548" s="10"/>
      <c r="AY548" s="10"/>
      <c r="AZ548" s="10"/>
      <c r="BA548" s="10"/>
      <c r="BB548" s="10"/>
      <c r="BC548" s="10"/>
      <c r="BD548" s="10"/>
    </row>
    <row r="549" spans="1:56" ht="15" customHeight="1" x14ac:dyDescent="0.25">
      <c r="A549" s="1"/>
      <c r="B549" s="107"/>
      <c r="C549" s="108"/>
      <c r="D549" s="108"/>
      <c r="E549" s="109"/>
      <c r="F549" s="22"/>
      <c r="G549" s="10"/>
      <c r="H549" s="10"/>
      <c r="I549" s="110"/>
      <c r="J549" s="111"/>
      <c r="K549" s="111"/>
      <c r="L549" s="111"/>
      <c r="M549" s="111"/>
      <c r="N549" s="112"/>
      <c r="O549" s="22" t="s">
        <v>169</v>
      </c>
      <c r="P549" s="22"/>
      <c r="Q549" s="10"/>
      <c r="R549" s="10"/>
      <c r="S549" s="107"/>
      <c r="T549" s="108"/>
      <c r="U549" s="108"/>
      <c r="V549" s="109"/>
      <c r="W549" s="45"/>
      <c r="X549" s="22"/>
      <c r="Y549" s="10"/>
      <c r="Z549" s="10"/>
      <c r="AA549" s="10"/>
      <c r="AB549" s="10"/>
      <c r="AC549" s="10"/>
      <c r="AD549" s="10"/>
      <c r="AE549" s="10"/>
      <c r="AF549" s="132">
        <f>IF(S549=0,I549,IF(S549&lt;1920,I549*0.7,IF(S549&lt;1970,I549*0.9,I549)))</f>
        <v>0</v>
      </c>
      <c r="AG549" s="133"/>
      <c r="AH549" s="133"/>
      <c r="AI549" s="133"/>
      <c r="AJ549" s="133"/>
      <c r="AK549" s="134"/>
      <c r="AL549" s="183" t="s">
        <v>169</v>
      </c>
      <c r="AM549" s="183"/>
      <c r="AN549" s="10"/>
      <c r="AO549" s="10"/>
      <c r="AP549" s="10"/>
      <c r="AQ549" s="10"/>
      <c r="AR549" s="10"/>
      <c r="AS549" s="10"/>
      <c r="AT549" s="10"/>
      <c r="AU549" s="10"/>
      <c r="AV549" s="10"/>
      <c r="AW549" s="10"/>
      <c r="AX549" s="10"/>
      <c r="AY549" s="10"/>
      <c r="AZ549" s="10"/>
      <c r="BA549" s="10"/>
      <c r="BB549" s="10"/>
      <c r="BC549" s="10"/>
      <c r="BD549" s="10"/>
    </row>
    <row r="550" spans="1:56" ht="2.25" customHeight="1" x14ac:dyDescent="0.25">
      <c r="A550" s="1"/>
      <c r="B550" s="10"/>
      <c r="C550" s="10"/>
      <c r="D550" s="10"/>
      <c r="E550" s="10"/>
      <c r="F550" s="22"/>
      <c r="G550" s="25"/>
      <c r="H550" s="25"/>
      <c r="I550" s="25"/>
      <c r="J550" s="25"/>
      <c r="K550" s="25"/>
      <c r="L550" s="25"/>
      <c r="M550" s="22"/>
      <c r="N550" s="22"/>
      <c r="O550" s="22"/>
      <c r="P550" s="45"/>
      <c r="Q550" s="45"/>
      <c r="R550" s="45"/>
      <c r="S550" s="45"/>
      <c r="T550" s="10"/>
      <c r="U550" s="22"/>
      <c r="V550" s="22"/>
      <c r="W550" s="10"/>
      <c r="X550" s="3"/>
      <c r="Y550" s="3"/>
      <c r="Z550" s="3"/>
      <c r="AA550" s="3"/>
      <c r="AB550" s="3"/>
      <c r="AC550" s="3"/>
      <c r="AD550" s="22"/>
      <c r="AE550" s="22"/>
      <c r="AF550" s="22"/>
      <c r="AG550" s="22"/>
      <c r="AH550" s="22"/>
      <c r="AI550" s="22"/>
      <c r="AJ550" s="22"/>
      <c r="AK550" s="22"/>
      <c r="AL550" s="22"/>
      <c r="AM550" s="10"/>
      <c r="AN550" s="10"/>
      <c r="AO550" s="10"/>
      <c r="AP550" s="10"/>
      <c r="AQ550" s="10"/>
      <c r="AR550" s="10"/>
      <c r="AS550" s="10"/>
      <c r="AT550" s="10"/>
      <c r="AU550" s="10"/>
      <c r="AV550" s="10"/>
      <c r="AW550" s="10"/>
      <c r="AX550" s="10"/>
      <c r="AY550" s="10"/>
      <c r="AZ550" s="10"/>
      <c r="BA550" s="10"/>
      <c r="BB550" s="10"/>
      <c r="BC550" s="10"/>
      <c r="BD550" s="10"/>
    </row>
    <row r="551" spans="1:56" ht="15" customHeight="1" x14ac:dyDescent="0.25">
      <c r="A551" s="97"/>
      <c r="B551" s="97"/>
      <c r="C551" s="97"/>
      <c r="D551" s="97"/>
      <c r="E551" s="97"/>
      <c r="F551" s="97"/>
      <c r="G551" s="97"/>
      <c r="H551" s="97"/>
      <c r="I551" s="97"/>
      <c r="J551" s="97"/>
      <c r="K551" s="97"/>
      <c r="L551" s="97"/>
      <c r="M551" s="97"/>
      <c r="N551" s="97"/>
      <c r="O551" s="97"/>
      <c r="P551" s="97"/>
      <c r="Q551" s="97"/>
      <c r="R551" s="97"/>
      <c r="S551" s="97"/>
      <c r="T551" s="97"/>
      <c r="U551" s="97"/>
      <c r="V551" s="97"/>
      <c r="W551" s="97"/>
      <c r="X551" s="97"/>
      <c r="Y551" s="97"/>
      <c r="Z551" s="97"/>
      <c r="AA551" s="97"/>
      <c r="AB551" s="97"/>
      <c r="AC551" s="97"/>
      <c r="AD551" s="97"/>
      <c r="AE551" s="97"/>
      <c r="AF551" s="97"/>
      <c r="AG551" s="97"/>
      <c r="AH551" s="97"/>
      <c r="AI551" s="97"/>
      <c r="AJ551" s="97"/>
      <c r="AK551" s="97"/>
      <c r="AL551" s="97"/>
      <c r="AM551" s="97"/>
      <c r="AN551" s="97"/>
      <c r="AO551" s="97"/>
      <c r="AP551" s="97"/>
      <c r="AQ551" s="10"/>
      <c r="AR551" s="10"/>
      <c r="AS551" s="10"/>
      <c r="AT551" s="10"/>
      <c r="AU551" s="10"/>
      <c r="AV551" s="10"/>
      <c r="AW551" s="10"/>
      <c r="AX551" s="10"/>
      <c r="AY551" s="10"/>
      <c r="AZ551" s="10"/>
      <c r="BA551" s="10"/>
      <c r="BB551" s="10"/>
      <c r="BC551" s="10"/>
      <c r="BD551" s="10"/>
    </row>
    <row r="552" spans="1:56" ht="15" customHeight="1" x14ac:dyDescent="0.25">
      <c r="A552" s="1">
        <v>48</v>
      </c>
      <c r="B552" s="103" t="s">
        <v>225</v>
      </c>
      <c r="C552" s="103"/>
      <c r="D552" s="103"/>
      <c r="E552" s="103"/>
      <c r="F552" s="103"/>
      <c r="G552" s="103"/>
      <c r="H552" s="103"/>
      <c r="I552" s="103"/>
      <c r="J552" s="103"/>
      <c r="K552" s="103"/>
      <c r="L552" s="103"/>
      <c r="M552" s="103"/>
      <c r="N552" s="103"/>
      <c r="O552" s="103"/>
      <c r="P552" s="103"/>
      <c r="Q552" s="103"/>
      <c r="R552" s="103"/>
      <c r="S552" s="103"/>
      <c r="T552" s="103"/>
      <c r="U552" s="103"/>
      <c r="V552" s="103"/>
      <c r="W552" s="103"/>
      <c r="X552" s="103"/>
      <c r="Y552" s="103"/>
      <c r="Z552" s="103"/>
      <c r="AA552" s="103"/>
      <c r="AB552" s="103"/>
      <c r="AC552" s="103"/>
      <c r="AD552" s="103"/>
      <c r="AE552" s="103"/>
      <c r="AF552" s="103"/>
      <c r="AG552" s="103"/>
      <c r="AH552" s="103"/>
      <c r="AI552" s="103"/>
      <c r="AJ552" s="103"/>
      <c r="AK552" s="103"/>
      <c r="AL552" s="103"/>
      <c r="AM552" s="103"/>
      <c r="AN552" s="103"/>
      <c r="AO552" s="103"/>
      <c r="AP552" s="103"/>
      <c r="AQ552" s="10"/>
      <c r="AR552" s="10"/>
      <c r="AS552" s="10"/>
      <c r="AT552" s="10"/>
      <c r="AU552" s="10"/>
      <c r="AV552" s="10"/>
      <c r="AW552" s="10"/>
      <c r="AX552" s="10"/>
      <c r="AY552" s="10"/>
      <c r="AZ552" s="10"/>
      <c r="BA552" s="10"/>
      <c r="BB552" s="10"/>
      <c r="BC552" s="10"/>
      <c r="BD552" s="10"/>
    </row>
    <row r="553" spans="1:56" ht="15" customHeight="1" x14ac:dyDescent="0.25">
      <c r="A553" s="1"/>
      <c r="B553" s="103"/>
      <c r="C553" s="103"/>
      <c r="D553" s="103"/>
      <c r="E553" s="103"/>
      <c r="F553" s="103"/>
      <c r="G553" s="103"/>
      <c r="H553" s="103"/>
      <c r="I553" s="103"/>
      <c r="J553" s="103"/>
      <c r="K553" s="103"/>
      <c r="L553" s="103"/>
      <c r="M553" s="103"/>
      <c r="N553" s="103"/>
      <c r="O553" s="103"/>
      <c r="P553" s="103"/>
      <c r="Q553" s="103"/>
      <c r="R553" s="103"/>
      <c r="S553" s="103"/>
      <c r="T553" s="103"/>
      <c r="U553" s="103"/>
      <c r="V553" s="103"/>
      <c r="W553" s="103"/>
      <c r="X553" s="103"/>
      <c r="Y553" s="103"/>
      <c r="Z553" s="103"/>
      <c r="AA553" s="103"/>
      <c r="AB553" s="103"/>
      <c r="AC553" s="103"/>
      <c r="AD553" s="103"/>
      <c r="AE553" s="103"/>
      <c r="AF553" s="103"/>
      <c r="AG553" s="103"/>
      <c r="AH553" s="103"/>
      <c r="AI553" s="103"/>
      <c r="AJ553" s="103"/>
      <c r="AK553" s="103"/>
      <c r="AL553" s="103"/>
      <c r="AM553" s="103"/>
      <c r="AN553" s="103"/>
      <c r="AO553" s="103"/>
      <c r="AP553" s="103"/>
      <c r="AQ553" s="10"/>
      <c r="AR553" s="10"/>
      <c r="AS553" s="10"/>
      <c r="AT553" s="10"/>
      <c r="AU553" s="10"/>
      <c r="AV553" s="10"/>
      <c r="AW553" s="10"/>
      <c r="AX553" s="10"/>
      <c r="AY553" s="10"/>
      <c r="AZ553" s="10"/>
      <c r="BA553" s="10"/>
      <c r="BB553" s="10"/>
      <c r="BC553" s="10"/>
      <c r="BD553" s="10"/>
    </row>
    <row r="554" spans="1:56" ht="15" customHeight="1" x14ac:dyDescent="0.25">
      <c r="A554" s="1"/>
      <c r="B554" s="103"/>
      <c r="C554" s="103"/>
      <c r="D554" s="103"/>
      <c r="E554" s="103"/>
      <c r="F554" s="103"/>
      <c r="G554" s="103"/>
      <c r="H554" s="103"/>
      <c r="I554" s="103"/>
      <c r="J554" s="103"/>
      <c r="K554" s="103"/>
      <c r="L554" s="103"/>
      <c r="M554" s="103"/>
      <c r="N554" s="103"/>
      <c r="O554" s="103"/>
      <c r="P554" s="103"/>
      <c r="Q554" s="103"/>
      <c r="R554" s="103"/>
      <c r="S554" s="103"/>
      <c r="T554" s="103"/>
      <c r="U554" s="103"/>
      <c r="V554" s="103"/>
      <c r="W554" s="103"/>
      <c r="X554" s="103"/>
      <c r="Y554" s="103"/>
      <c r="Z554" s="103"/>
      <c r="AA554" s="103"/>
      <c r="AB554" s="103"/>
      <c r="AC554" s="103"/>
      <c r="AD554" s="103"/>
      <c r="AE554" s="103"/>
      <c r="AF554" s="103"/>
      <c r="AG554" s="103"/>
      <c r="AH554" s="103"/>
      <c r="AI554" s="103"/>
      <c r="AJ554" s="103"/>
      <c r="AK554" s="103"/>
      <c r="AL554" s="103"/>
      <c r="AM554" s="103"/>
      <c r="AN554" s="103"/>
      <c r="AO554" s="103"/>
      <c r="AP554" s="103"/>
      <c r="AQ554" s="10"/>
      <c r="AR554" s="10"/>
      <c r="AS554" s="10"/>
      <c r="AT554" s="10"/>
      <c r="AU554" s="10"/>
      <c r="AV554" s="10"/>
      <c r="AW554" s="10"/>
      <c r="AX554" s="10"/>
      <c r="AY554" s="10"/>
      <c r="AZ554" s="10"/>
      <c r="BA554" s="10"/>
      <c r="BB554" s="10"/>
      <c r="BC554" s="10"/>
      <c r="BD554" s="10"/>
    </row>
    <row r="555" spans="1:56" ht="15" customHeight="1" x14ac:dyDescent="0.25">
      <c r="A555" s="1"/>
      <c r="B555" s="103"/>
      <c r="C555" s="103"/>
      <c r="D555" s="103"/>
      <c r="E555" s="103"/>
      <c r="F555" s="103"/>
      <c r="G555" s="103"/>
      <c r="H555" s="103"/>
      <c r="I555" s="103"/>
      <c r="J555" s="103"/>
      <c r="K555" s="103"/>
      <c r="L555" s="103"/>
      <c r="M555" s="103"/>
      <c r="N555" s="103"/>
      <c r="O555" s="103"/>
      <c r="P555" s="103"/>
      <c r="Q555" s="103"/>
      <c r="R555" s="103"/>
      <c r="S555" s="103"/>
      <c r="T555" s="103"/>
      <c r="U555" s="103"/>
      <c r="V555" s="103"/>
      <c r="W555" s="103"/>
      <c r="X555" s="103"/>
      <c r="Y555" s="103"/>
      <c r="Z555" s="103"/>
      <c r="AA555" s="103"/>
      <c r="AB555" s="103"/>
      <c r="AC555" s="103"/>
      <c r="AD555" s="103"/>
      <c r="AE555" s="103"/>
      <c r="AF555" s="103"/>
      <c r="AG555" s="103"/>
      <c r="AH555" s="103"/>
      <c r="AI555" s="103"/>
      <c r="AJ555" s="103"/>
      <c r="AK555" s="103"/>
      <c r="AL555" s="103"/>
      <c r="AM555" s="103"/>
      <c r="AN555" s="103"/>
      <c r="AO555" s="103"/>
      <c r="AP555" s="103"/>
      <c r="AQ555" s="10"/>
      <c r="AR555" s="10"/>
      <c r="AS555" s="10"/>
      <c r="AT555" s="10"/>
      <c r="AU555" s="10"/>
      <c r="AV555" s="10"/>
      <c r="AW555" s="10"/>
      <c r="AX555" s="10"/>
      <c r="AY555" s="10"/>
      <c r="AZ555" s="10"/>
      <c r="BA555" s="10"/>
      <c r="BB555" s="10"/>
      <c r="BC555" s="10"/>
      <c r="BD555" s="10"/>
    </row>
    <row r="556" spans="1:56" ht="30" customHeight="1" x14ac:dyDescent="0.25">
      <c r="A556" s="1"/>
      <c r="B556" s="185" t="s">
        <v>220</v>
      </c>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0"/>
      <c r="AR556" s="10"/>
      <c r="AS556" s="10"/>
      <c r="AT556" s="10"/>
      <c r="AU556" s="10"/>
      <c r="AV556" s="10"/>
      <c r="AW556" s="10"/>
      <c r="AX556" s="10"/>
      <c r="AY556" s="10"/>
      <c r="AZ556" s="10"/>
      <c r="BA556" s="10"/>
      <c r="BB556" s="10"/>
      <c r="BC556" s="10"/>
      <c r="BD556" s="10"/>
    </row>
    <row r="557" spans="1:56" ht="15" customHeight="1" x14ac:dyDescent="0.25">
      <c r="A557" s="1"/>
      <c r="B557" s="178" t="s">
        <v>226</v>
      </c>
      <c r="C557" s="178"/>
      <c r="D557" s="178"/>
      <c r="E557" s="178"/>
      <c r="F557" s="10"/>
      <c r="G557" s="179" t="s">
        <v>222</v>
      </c>
      <c r="H557" s="167"/>
      <c r="I557" s="167"/>
      <c r="J557" s="167"/>
      <c r="K557" s="167"/>
      <c r="L557" s="167"/>
      <c r="M557" s="167"/>
      <c r="N557" s="167"/>
      <c r="O557" s="22"/>
      <c r="P557" s="180" t="s">
        <v>223</v>
      </c>
      <c r="Q557" s="167"/>
      <c r="R557" s="167"/>
      <c r="S557" s="167"/>
      <c r="T557" s="15"/>
      <c r="U557" s="179" t="s">
        <v>224</v>
      </c>
      <c r="V557" s="181"/>
      <c r="W557" s="181"/>
      <c r="X557" s="181"/>
      <c r="Y557" s="181"/>
      <c r="Z557" s="181"/>
      <c r="AA557" s="181"/>
      <c r="AB557" s="181"/>
      <c r="AC557" s="181"/>
      <c r="AD557" s="167"/>
      <c r="AE557" s="167"/>
      <c r="AF557" s="10"/>
      <c r="AG557" s="179" t="s">
        <v>227</v>
      </c>
      <c r="AH557" s="182"/>
      <c r="AI557" s="182"/>
      <c r="AJ557" s="182"/>
      <c r="AK557" s="182"/>
      <c r="AL557" s="182"/>
      <c r="AM557" s="182"/>
      <c r="AN557" s="182"/>
      <c r="AO557" s="182"/>
      <c r="AP557" s="10"/>
      <c r="AQ557" s="10"/>
      <c r="AR557" s="10"/>
      <c r="AS557" s="10"/>
      <c r="AT557" s="10"/>
      <c r="AU557" s="10"/>
      <c r="AV557" s="10"/>
      <c r="AW557" s="10"/>
      <c r="AX557" s="10"/>
      <c r="AY557" s="10"/>
      <c r="AZ557" s="10"/>
      <c r="BA557" s="10"/>
      <c r="BB557" s="10"/>
      <c r="BC557" s="10"/>
      <c r="BD557" s="10"/>
    </row>
    <row r="558" spans="1:56" ht="15" customHeight="1" x14ac:dyDescent="0.25">
      <c r="A558" s="1"/>
      <c r="B558" s="178"/>
      <c r="C558" s="178"/>
      <c r="D558" s="178"/>
      <c r="E558" s="178"/>
      <c r="F558" s="10"/>
      <c r="G558" s="167"/>
      <c r="H558" s="167"/>
      <c r="I558" s="167"/>
      <c r="J558" s="167"/>
      <c r="K558" s="167"/>
      <c r="L558" s="167"/>
      <c r="M558" s="167"/>
      <c r="N558" s="167"/>
      <c r="O558" s="22"/>
      <c r="P558" s="167"/>
      <c r="Q558" s="167"/>
      <c r="R558" s="167"/>
      <c r="S558" s="167"/>
      <c r="T558" s="15"/>
      <c r="U558" s="181"/>
      <c r="V558" s="181"/>
      <c r="W558" s="181"/>
      <c r="X558" s="181"/>
      <c r="Y558" s="181"/>
      <c r="Z558" s="181"/>
      <c r="AA558" s="181"/>
      <c r="AB558" s="181"/>
      <c r="AC558" s="181"/>
      <c r="AD558" s="167"/>
      <c r="AE558" s="167"/>
      <c r="AF558" s="10"/>
      <c r="AG558" s="182"/>
      <c r="AH558" s="182"/>
      <c r="AI558" s="182"/>
      <c r="AJ558" s="182"/>
      <c r="AK558" s="182"/>
      <c r="AL558" s="182"/>
      <c r="AM558" s="182"/>
      <c r="AN558" s="182"/>
      <c r="AO558" s="182"/>
      <c r="AP558" s="10"/>
      <c r="AQ558" s="10"/>
      <c r="AR558" s="10"/>
      <c r="AS558" s="10"/>
      <c r="AT558" s="10"/>
      <c r="AU558" s="10"/>
      <c r="AV558" s="10"/>
      <c r="AW558" s="10"/>
      <c r="AX558" s="10"/>
      <c r="AY558" s="10"/>
      <c r="AZ558" s="10"/>
      <c r="BA558" s="10"/>
      <c r="BB558" s="10"/>
      <c r="BC558" s="10"/>
      <c r="BD558" s="10"/>
    </row>
    <row r="559" spans="1:56" ht="2.25" customHeight="1" x14ac:dyDescent="0.25">
      <c r="A559" s="1"/>
      <c r="B559" s="10"/>
      <c r="C559" s="10"/>
      <c r="D559" s="10"/>
      <c r="E559" s="10"/>
      <c r="F559" s="10"/>
      <c r="G559" s="10"/>
      <c r="H559" s="10"/>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10"/>
      <c r="AG559" s="22"/>
      <c r="AH559" s="22"/>
      <c r="AI559" s="22"/>
      <c r="AJ559" s="22"/>
      <c r="AK559" s="22"/>
      <c r="AL559" s="22"/>
      <c r="AM559" s="22"/>
      <c r="AN559" s="22"/>
      <c r="AO559" s="22"/>
      <c r="AP559" s="10"/>
      <c r="AQ559" s="10"/>
      <c r="AR559" s="10"/>
      <c r="AS559" s="10"/>
      <c r="AT559" s="10"/>
      <c r="AU559" s="10"/>
      <c r="AV559" s="10"/>
      <c r="AW559" s="10"/>
      <c r="AX559" s="10"/>
      <c r="AY559" s="10"/>
      <c r="AZ559" s="10"/>
      <c r="BA559" s="10"/>
      <c r="BB559" s="10"/>
      <c r="BC559" s="10"/>
      <c r="BD559" s="10"/>
    </row>
    <row r="560" spans="1:56" ht="15" customHeight="1" x14ac:dyDescent="0.25">
      <c r="A560" s="1"/>
      <c r="B560" s="107"/>
      <c r="C560" s="108"/>
      <c r="D560" s="108"/>
      <c r="E560" s="109"/>
      <c r="F560" s="10"/>
      <c r="G560" s="110"/>
      <c r="H560" s="111"/>
      <c r="I560" s="111"/>
      <c r="J560" s="111"/>
      <c r="K560" s="111"/>
      <c r="L560" s="112"/>
      <c r="M560" s="183" t="s">
        <v>169</v>
      </c>
      <c r="N560" s="183"/>
      <c r="O560" s="22"/>
      <c r="P560" s="113"/>
      <c r="Q560" s="114"/>
      <c r="R560" s="114"/>
      <c r="S560" s="115"/>
      <c r="T560" s="10"/>
      <c r="U560" s="22"/>
      <c r="V560" s="22"/>
      <c r="W560" s="22"/>
      <c r="X560" s="132">
        <f>IF(P560=0,G560,IF(P560&lt;1920,G560*0.7,IF(P560&lt;1970,G560*0.9,G560)))</f>
        <v>0</v>
      </c>
      <c r="Y560" s="133"/>
      <c r="Z560" s="133"/>
      <c r="AA560" s="133"/>
      <c r="AB560" s="133"/>
      <c r="AC560" s="134"/>
      <c r="AD560" s="183" t="s">
        <v>169</v>
      </c>
      <c r="AE560" s="183"/>
      <c r="AF560" s="10"/>
      <c r="AG560" s="184"/>
      <c r="AH560" s="184"/>
      <c r="AI560" s="184"/>
      <c r="AJ560" s="184"/>
      <c r="AK560" s="22"/>
      <c r="AL560" s="22"/>
      <c r="AM560" s="22"/>
      <c r="AN560" s="22"/>
      <c r="AO560" s="22"/>
      <c r="AP560" s="10"/>
      <c r="AQ560" s="10"/>
      <c r="AR560" s="10"/>
      <c r="AS560" s="10"/>
      <c r="AT560" s="10"/>
      <c r="AU560" s="10"/>
      <c r="AV560" s="10"/>
      <c r="AW560" s="10"/>
      <c r="AX560" s="10"/>
      <c r="AY560" s="10"/>
      <c r="AZ560" s="10"/>
      <c r="BA560" s="10"/>
      <c r="BB560" s="10"/>
      <c r="BC560" s="10"/>
      <c r="BD560" s="10"/>
    </row>
    <row r="561" spans="1:56" ht="2.25" customHeight="1" x14ac:dyDescent="0.25">
      <c r="A561" s="1"/>
      <c r="B561" s="15"/>
      <c r="C561" s="15"/>
      <c r="D561" s="15"/>
      <c r="E561" s="15"/>
      <c r="F561" s="10"/>
      <c r="G561" s="15"/>
      <c r="H561" s="15"/>
      <c r="I561" s="7"/>
      <c r="J561" s="7"/>
      <c r="K561" s="7"/>
      <c r="L561" s="7"/>
      <c r="M561" s="22"/>
      <c r="N561" s="22"/>
      <c r="O561" s="22"/>
      <c r="P561" s="7"/>
      <c r="Q561" s="7"/>
      <c r="R561" s="7"/>
      <c r="S561" s="7"/>
      <c r="T561" s="22"/>
      <c r="U561" s="22"/>
      <c r="V561" s="22"/>
      <c r="W561" s="10"/>
      <c r="X561" s="10"/>
      <c r="Y561" s="10"/>
      <c r="Z561" s="10"/>
      <c r="AA561" s="10"/>
      <c r="AB561" s="10"/>
      <c r="AC561" s="22"/>
      <c r="AD561" s="22"/>
      <c r="AE561" s="22"/>
      <c r="AF561" s="10"/>
      <c r="AG561" s="22"/>
      <c r="AH561" s="22"/>
      <c r="AI561" s="22"/>
      <c r="AJ561" s="22"/>
      <c r="AK561" s="22"/>
      <c r="AL561" s="22"/>
      <c r="AM561" s="22"/>
      <c r="AN561" s="22"/>
      <c r="AO561" s="22"/>
      <c r="AP561" s="10"/>
      <c r="AQ561" s="10"/>
      <c r="AR561" s="10"/>
      <c r="AS561" s="10"/>
      <c r="AT561" s="10"/>
      <c r="AU561" s="10"/>
      <c r="AV561" s="10"/>
      <c r="AW561" s="10"/>
      <c r="AX561" s="10"/>
      <c r="AY561" s="10"/>
      <c r="AZ561" s="10"/>
      <c r="BA561" s="10"/>
      <c r="BB561" s="10"/>
      <c r="BC561" s="10"/>
      <c r="BD561" s="10"/>
    </row>
    <row r="562" spans="1:56" ht="15" customHeight="1" x14ac:dyDescent="0.25">
      <c r="A562" s="1"/>
      <c r="B562" s="107"/>
      <c r="C562" s="108"/>
      <c r="D562" s="108"/>
      <c r="E562" s="109"/>
      <c r="F562" s="10"/>
      <c r="G562" s="110"/>
      <c r="H562" s="111"/>
      <c r="I562" s="111"/>
      <c r="J562" s="111"/>
      <c r="K562" s="111"/>
      <c r="L562" s="112"/>
      <c r="M562" s="183" t="s">
        <v>169</v>
      </c>
      <c r="N562" s="183"/>
      <c r="O562" s="22"/>
      <c r="P562" s="113"/>
      <c r="Q562" s="114"/>
      <c r="R562" s="114"/>
      <c r="S562" s="115"/>
      <c r="T562" s="10"/>
      <c r="U562" s="22"/>
      <c r="V562" s="22"/>
      <c r="W562" s="10"/>
      <c r="X562" s="132">
        <f>IF(P562=0,G562,IF(P562&lt;1920,G562*0.7,IF(P562&lt;1970,G562*0.9,G562)))</f>
        <v>0</v>
      </c>
      <c r="Y562" s="133"/>
      <c r="Z562" s="133"/>
      <c r="AA562" s="133"/>
      <c r="AB562" s="133"/>
      <c r="AC562" s="134"/>
      <c r="AD562" s="183" t="s">
        <v>169</v>
      </c>
      <c r="AE562" s="183"/>
      <c r="AF562" s="10"/>
      <c r="AG562" s="184"/>
      <c r="AH562" s="184"/>
      <c r="AI562" s="184"/>
      <c r="AJ562" s="184"/>
      <c r="AK562" s="22"/>
      <c r="AL562" s="22"/>
      <c r="AM562" s="22"/>
      <c r="AN562" s="22"/>
      <c r="AO562" s="22"/>
      <c r="AP562" s="10"/>
      <c r="AQ562" s="10"/>
      <c r="AR562" s="10"/>
      <c r="AS562" s="10"/>
      <c r="AT562" s="10"/>
      <c r="AU562" s="10"/>
      <c r="AV562" s="10"/>
      <c r="AW562" s="10"/>
      <c r="AX562" s="10"/>
      <c r="AY562" s="10"/>
      <c r="AZ562" s="10"/>
      <c r="BA562" s="10"/>
      <c r="BB562" s="10"/>
      <c r="BC562" s="10"/>
      <c r="BD562" s="10"/>
    </row>
    <row r="563" spans="1:56" ht="15" customHeight="1" x14ac:dyDescent="0.25">
      <c r="A563" s="106"/>
      <c r="B563" s="88"/>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c r="AA563" s="88"/>
      <c r="AB563" s="88"/>
      <c r="AC563" s="88"/>
      <c r="AD563" s="88"/>
      <c r="AE563" s="88"/>
      <c r="AF563" s="88"/>
      <c r="AG563" s="88"/>
      <c r="AH563" s="88"/>
      <c r="AI563" s="88"/>
      <c r="AJ563" s="88"/>
      <c r="AK563" s="88"/>
      <c r="AL563" s="88"/>
      <c r="AM563" s="88"/>
      <c r="AN563" s="88"/>
      <c r="AO563" s="88"/>
      <c r="AP563" s="88"/>
      <c r="AQ563" s="10"/>
      <c r="AR563" s="10"/>
      <c r="AS563" s="10"/>
      <c r="AT563" s="10"/>
      <c r="AU563" s="10"/>
      <c r="AV563" s="10"/>
      <c r="AW563" s="10"/>
      <c r="AX563" s="10"/>
      <c r="AY563" s="10"/>
      <c r="AZ563" s="10"/>
      <c r="BA563" s="10"/>
      <c r="BB563" s="10"/>
      <c r="BC563" s="10"/>
      <c r="BD563" s="10"/>
    </row>
    <row r="564" spans="1:56" ht="2.25" customHeight="1" x14ac:dyDescent="0.25">
      <c r="A564" s="1"/>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row>
    <row r="565" spans="1:56" ht="15" customHeight="1" x14ac:dyDescent="0.25">
      <c r="A565" s="1">
        <v>49</v>
      </c>
      <c r="B565" s="129" t="s">
        <v>228</v>
      </c>
      <c r="C565" s="129"/>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c r="AA565" s="129"/>
      <c r="AB565" s="129"/>
      <c r="AC565" s="129"/>
      <c r="AD565" s="129"/>
      <c r="AE565" s="129"/>
      <c r="AF565" s="129"/>
      <c r="AG565" s="129"/>
      <c r="AH565" s="129"/>
      <c r="AI565" s="129"/>
      <c r="AJ565" s="129"/>
      <c r="AK565" s="132">
        <f>IF((SUM(AF527,AF529,AF531,AF533,AF535,AF537,AF539,AF541,AF543,AF545,AF547,AF549)-SUM(X560,X562))&gt;0,SUM(AF527,AF529,AF531,AF533,AF535,AF537,AF539,AF541,AF543,AF545,AF547,AF549)-SUM(X560,X562),IF((SUM(AF527,AF529,AF531,AF533,AF535,AF537,AF539,AF541,AF543,AF545,AF547,AF549)-SUM(X560,X562))&lt;0,0,0))</f>
        <v>0</v>
      </c>
      <c r="AL565" s="133"/>
      <c r="AM565" s="133"/>
      <c r="AN565" s="134"/>
      <c r="AO565" s="183" t="s">
        <v>169</v>
      </c>
      <c r="AP565" s="183"/>
      <c r="AQ565" s="10"/>
      <c r="AR565" s="10"/>
      <c r="AS565" s="10"/>
      <c r="AT565" s="10"/>
      <c r="AU565" s="10"/>
      <c r="AV565" s="10"/>
      <c r="AW565" s="10"/>
      <c r="AX565" s="10"/>
      <c r="AY565" s="10"/>
      <c r="AZ565" s="10"/>
      <c r="BA565" s="10"/>
      <c r="BB565" s="10"/>
      <c r="BC565" s="10"/>
      <c r="BD565" s="10"/>
    </row>
    <row r="566" spans="1:56" ht="15" customHeight="1" x14ac:dyDescent="0.25">
      <c r="A566" s="106"/>
      <c r="B566" s="88"/>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c r="AA566" s="88"/>
      <c r="AB566" s="88"/>
      <c r="AC566" s="88"/>
      <c r="AD566" s="88"/>
      <c r="AE566" s="88"/>
      <c r="AF566" s="88"/>
      <c r="AG566" s="88"/>
      <c r="AH566" s="88"/>
      <c r="AI566" s="88"/>
      <c r="AJ566" s="88"/>
      <c r="AK566" s="88"/>
      <c r="AL566" s="88"/>
      <c r="AM566" s="88"/>
      <c r="AN566" s="88"/>
      <c r="AO566" s="88"/>
      <c r="AP566" s="88"/>
      <c r="AQ566" s="10"/>
      <c r="AR566" s="10"/>
      <c r="AS566" s="10"/>
      <c r="AT566" s="10"/>
      <c r="AU566" s="10"/>
      <c r="AV566" s="10"/>
      <c r="AW566" s="10"/>
      <c r="AX566" s="10"/>
      <c r="AY566" s="10"/>
      <c r="AZ566" s="10"/>
      <c r="BA566" s="10"/>
      <c r="BB566" s="10"/>
      <c r="BC566" s="10"/>
      <c r="BD566" s="10"/>
    </row>
    <row r="567" spans="1:56" ht="15" customHeight="1" x14ac:dyDescent="0.25">
      <c r="A567" s="1">
        <v>50</v>
      </c>
      <c r="B567" s="103" t="s">
        <v>229</v>
      </c>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c r="AH567" s="104"/>
      <c r="AI567" s="104"/>
      <c r="AJ567" s="104"/>
      <c r="AK567" s="104"/>
      <c r="AL567" s="104"/>
      <c r="AM567" s="104"/>
      <c r="AN567" s="104"/>
      <c r="AO567" s="104"/>
      <c r="AP567" s="104"/>
      <c r="AQ567" s="10"/>
      <c r="AR567" s="10"/>
      <c r="AS567" s="10"/>
      <c r="AT567" s="10"/>
      <c r="AU567" s="10"/>
      <c r="AV567" s="10"/>
      <c r="AW567" s="10"/>
      <c r="AX567" s="10"/>
      <c r="AY567" s="10"/>
      <c r="AZ567" s="10"/>
      <c r="BA567" s="10"/>
      <c r="BB567" s="10"/>
      <c r="BC567" s="10"/>
      <c r="BD567" s="10"/>
    </row>
    <row r="568" spans="1:56" ht="27" customHeight="1" x14ac:dyDescent="0.25">
      <c r="A568" s="1"/>
      <c r="B568" s="207" t="s">
        <v>220</v>
      </c>
      <c r="C568" s="207"/>
      <c r="D568" s="207"/>
      <c r="E568" s="207"/>
      <c r="F568" s="207"/>
      <c r="G568" s="207"/>
      <c r="H568" s="207"/>
      <c r="I568" s="207"/>
      <c r="J568" s="207"/>
      <c r="K568" s="207"/>
      <c r="L568" s="207"/>
      <c r="M568" s="207"/>
      <c r="N568" s="207"/>
      <c r="O568" s="207"/>
      <c r="P568" s="207"/>
      <c r="Q568" s="207"/>
      <c r="R568" s="207"/>
      <c r="S568" s="207"/>
      <c r="T568" s="207"/>
      <c r="U568" s="207"/>
      <c r="V568" s="207"/>
      <c r="W568" s="207"/>
      <c r="X568" s="207"/>
      <c r="Y568" s="207"/>
      <c r="Z568" s="207"/>
      <c r="AA568" s="207"/>
      <c r="AB568" s="207"/>
      <c r="AC568" s="207"/>
      <c r="AD568" s="207"/>
      <c r="AE568" s="207"/>
      <c r="AF568" s="207"/>
      <c r="AG568" s="207"/>
      <c r="AH568" s="207"/>
      <c r="AI568" s="207"/>
      <c r="AJ568" s="207"/>
      <c r="AK568" s="207"/>
      <c r="AL568" s="207"/>
      <c r="AM568" s="207"/>
      <c r="AN568" s="207"/>
      <c r="AO568" s="207"/>
      <c r="AP568" s="207"/>
      <c r="AQ568" s="10"/>
      <c r="AR568" s="10"/>
      <c r="AS568" s="10"/>
      <c r="AT568" s="10"/>
      <c r="AU568" s="10"/>
      <c r="AV568" s="10"/>
      <c r="AW568" s="10"/>
      <c r="AX568" s="10"/>
      <c r="AY568" s="10"/>
      <c r="AZ568" s="10"/>
      <c r="BA568" s="10"/>
      <c r="BB568" s="10"/>
      <c r="BC568" s="10"/>
      <c r="BD568" s="10"/>
    </row>
    <row r="569" spans="1:56" ht="15" customHeight="1" x14ac:dyDescent="0.25">
      <c r="A569" s="1"/>
      <c r="B569" s="130" t="s">
        <v>221</v>
      </c>
      <c r="C569" s="130"/>
      <c r="D569" s="130"/>
      <c r="E569" s="130"/>
      <c r="F569" s="130"/>
      <c r="G569" s="10"/>
      <c r="H569" s="10"/>
      <c r="I569" s="251" t="s">
        <v>222</v>
      </c>
      <c r="J569" s="251"/>
      <c r="K569" s="251"/>
      <c r="L569" s="251"/>
      <c r="M569" s="251"/>
      <c r="N569" s="251"/>
      <c r="O569" s="251"/>
      <c r="P569" s="251"/>
      <c r="Q569" s="10"/>
      <c r="R569" s="10"/>
      <c r="S569" s="252" t="s">
        <v>223</v>
      </c>
      <c r="T569" s="252"/>
      <c r="U569" s="252"/>
      <c r="V569" s="252"/>
      <c r="W569" s="10"/>
      <c r="X569" s="10"/>
      <c r="Y569" s="179" t="s">
        <v>224</v>
      </c>
      <c r="Z569" s="179"/>
      <c r="AA569" s="179"/>
      <c r="AB569" s="179"/>
      <c r="AC569" s="179"/>
      <c r="AD569" s="179"/>
      <c r="AE569" s="179"/>
      <c r="AF569" s="179"/>
      <c r="AG569" s="179"/>
      <c r="AH569" s="179"/>
      <c r="AI569" s="179"/>
      <c r="AJ569" s="10"/>
      <c r="AK569" s="10"/>
      <c r="AL569" s="10"/>
      <c r="AM569" s="10"/>
      <c r="AN569" s="10"/>
      <c r="AO569" s="10"/>
      <c r="AP569" s="10"/>
      <c r="AQ569" s="10"/>
      <c r="AR569" s="10"/>
      <c r="AS569" s="10"/>
      <c r="AT569" s="10"/>
      <c r="AU569" s="10"/>
      <c r="AV569" s="10"/>
      <c r="AW569" s="10"/>
      <c r="AX569" s="10"/>
      <c r="AY569" s="10"/>
      <c r="AZ569" s="10"/>
      <c r="BA569" s="10"/>
      <c r="BB569" s="10"/>
      <c r="BC569" s="10"/>
      <c r="BD569" s="10"/>
    </row>
    <row r="570" spans="1:56" ht="15" customHeight="1" x14ac:dyDescent="0.25">
      <c r="A570" s="1"/>
      <c r="B570" s="130"/>
      <c r="C570" s="130"/>
      <c r="D570" s="130"/>
      <c r="E570" s="130"/>
      <c r="F570" s="130"/>
      <c r="G570" s="10"/>
      <c r="H570" s="10"/>
      <c r="I570" s="251"/>
      <c r="J570" s="251"/>
      <c r="K570" s="251"/>
      <c r="L570" s="251"/>
      <c r="M570" s="251"/>
      <c r="N570" s="251"/>
      <c r="O570" s="251"/>
      <c r="P570" s="251"/>
      <c r="Q570" s="10"/>
      <c r="R570" s="10"/>
      <c r="S570" s="252"/>
      <c r="T570" s="252"/>
      <c r="U570" s="252"/>
      <c r="V570" s="252"/>
      <c r="W570" s="10"/>
      <c r="X570" s="10"/>
      <c r="Y570" s="179"/>
      <c r="Z570" s="179"/>
      <c r="AA570" s="179"/>
      <c r="AB570" s="179"/>
      <c r="AC570" s="179"/>
      <c r="AD570" s="179"/>
      <c r="AE570" s="179"/>
      <c r="AF570" s="179"/>
      <c r="AG570" s="179"/>
      <c r="AH570" s="179"/>
      <c r="AI570" s="179"/>
      <c r="AJ570" s="10"/>
      <c r="AK570" s="10"/>
      <c r="AL570" s="10"/>
      <c r="AM570" s="10"/>
      <c r="AN570" s="10"/>
      <c r="AO570" s="10"/>
      <c r="AP570" s="10"/>
      <c r="AQ570" s="10"/>
      <c r="AR570" s="10"/>
      <c r="AS570" s="10"/>
      <c r="AT570" s="10"/>
      <c r="AU570" s="10"/>
      <c r="AV570" s="10"/>
      <c r="AW570" s="10"/>
      <c r="AX570" s="10"/>
      <c r="AY570" s="10"/>
      <c r="AZ570" s="10"/>
      <c r="BA570" s="10"/>
      <c r="BB570" s="10"/>
      <c r="BC570" s="10"/>
      <c r="BD570" s="10"/>
    </row>
    <row r="571" spans="1:56" ht="2.25" customHeight="1" x14ac:dyDescent="0.25">
      <c r="A571" s="1"/>
      <c r="B571" s="10"/>
      <c r="C571" s="10"/>
      <c r="D571" s="10"/>
      <c r="E571" s="10"/>
      <c r="F571" s="10"/>
      <c r="G571" s="10"/>
      <c r="H571" s="10"/>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row>
    <row r="572" spans="1:56" ht="15" customHeight="1" x14ac:dyDescent="0.25">
      <c r="A572" s="1"/>
      <c r="B572" s="107"/>
      <c r="C572" s="108"/>
      <c r="D572" s="108"/>
      <c r="E572" s="109"/>
      <c r="F572" s="10"/>
      <c r="G572" s="10"/>
      <c r="H572" s="10"/>
      <c r="I572" s="110"/>
      <c r="J572" s="111"/>
      <c r="K572" s="111"/>
      <c r="L572" s="111"/>
      <c r="M572" s="111"/>
      <c r="N572" s="112"/>
      <c r="O572" s="22" t="s">
        <v>169</v>
      </c>
      <c r="P572" s="22"/>
      <c r="Q572" s="10"/>
      <c r="R572" s="10"/>
      <c r="S572" s="113"/>
      <c r="T572" s="114"/>
      <c r="U572" s="114"/>
      <c r="V572" s="115"/>
      <c r="W572" s="22"/>
      <c r="X572" s="10"/>
      <c r="Y572" s="10"/>
      <c r="Z572" s="10"/>
      <c r="AA572" s="10"/>
      <c r="AB572" s="116">
        <f>IF(S572=0,I572,IF(S572&lt;1920,I572*0.7,IF(S572&lt;1970,I572*0.9,I572)))</f>
        <v>0</v>
      </c>
      <c r="AC572" s="117"/>
      <c r="AD572" s="117"/>
      <c r="AE572" s="117"/>
      <c r="AF572" s="117"/>
      <c r="AG572" s="118"/>
      <c r="AH572" s="22" t="s">
        <v>169</v>
      </c>
      <c r="AI572" s="22"/>
      <c r="AJ572" s="10"/>
      <c r="AK572" s="10"/>
      <c r="AL572" s="10"/>
      <c r="AM572" s="10"/>
      <c r="AN572" s="10"/>
      <c r="AO572" s="10"/>
      <c r="AP572" s="10"/>
      <c r="AQ572" s="10"/>
      <c r="AR572" s="10"/>
      <c r="AS572" s="10"/>
      <c r="AT572" s="10"/>
      <c r="AU572" s="10"/>
      <c r="AV572" s="10"/>
      <c r="AW572" s="10"/>
      <c r="AX572" s="10"/>
      <c r="AY572" s="10"/>
      <c r="AZ572" s="10"/>
      <c r="BA572" s="10"/>
      <c r="BB572" s="10"/>
      <c r="BC572" s="10"/>
      <c r="BD572" s="10"/>
    </row>
    <row r="573" spans="1:56" ht="2.25" customHeight="1" x14ac:dyDescent="0.25">
      <c r="A573" s="1"/>
      <c r="B573" s="15"/>
      <c r="C573" s="15"/>
      <c r="D573" s="15"/>
      <c r="E573" s="15"/>
      <c r="F573" s="10"/>
      <c r="G573" s="10"/>
      <c r="H573" s="10"/>
      <c r="I573" s="10"/>
      <c r="J573" s="10"/>
      <c r="K573" s="22"/>
      <c r="L573" s="22"/>
      <c r="M573" s="22"/>
      <c r="N573" s="22"/>
      <c r="O573" s="22"/>
      <c r="P573" s="22"/>
      <c r="Q573" s="10"/>
      <c r="R573" s="10"/>
      <c r="S573" s="22"/>
      <c r="T573" s="22"/>
      <c r="U573" s="22"/>
      <c r="V573" s="22"/>
      <c r="W573" s="10"/>
      <c r="X573" s="10"/>
      <c r="Y573" s="10"/>
      <c r="Z573" s="10"/>
      <c r="AA573" s="10"/>
      <c r="AB573" s="10"/>
      <c r="AC573" s="10"/>
      <c r="AD573" s="10"/>
      <c r="AE573" s="10"/>
      <c r="AF573" s="10"/>
      <c r="AG573" s="22"/>
      <c r="AH573" s="22"/>
      <c r="AI573" s="22"/>
      <c r="AJ573" s="10"/>
      <c r="AK573" s="10"/>
      <c r="AL573" s="10"/>
      <c r="AM573" s="10"/>
      <c r="AN573" s="10"/>
      <c r="AO573" s="10"/>
      <c r="AP573" s="10"/>
      <c r="AQ573" s="10"/>
      <c r="AR573" s="10"/>
      <c r="AS573" s="10"/>
      <c r="AT573" s="10"/>
      <c r="AU573" s="10"/>
      <c r="AV573" s="10"/>
      <c r="AW573" s="10"/>
      <c r="AX573" s="10"/>
      <c r="AY573" s="10"/>
      <c r="AZ573" s="10"/>
      <c r="BA573" s="10"/>
      <c r="BB573" s="10"/>
      <c r="BC573" s="10"/>
      <c r="BD573" s="10"/>
    </row>
    <row r="574" spans="1:56" ht="15" customHeight="1" x14ac:dyDescent="0.25">
      <c r="A574" s="1"/>
      <c r="B574" s="107"/>
      <c r="C574" s="108"/>
      <c r="D574" s="108"/>
      <c r="E574" s="109"/>
      <c r="F574" s="10"/>
      <c r="G574" s="10"/>
      <c r="H574" s="10"/>
      <c r="I574" s="110"/>
      <c r="J574" s="111"/>
      <c r="K574" s="111"/>
      <c r="L574" s="111"/>
      <c r="M574" s="111"/>
      <c r="N574" s="112"/>
      <c r="O574" s="22" t="s">
        <v>169</v>
      </c>
      <c r="P574" s="22"/>
      <c r="Q574" s="10"/>
      <c r="R574" s="10"/>
      <c r="S574" s="113"/>
      <c r="T574" s="114"/>
      <c r="U574" s="114"/>
      <c r="V574" s="115"/>
      <c r="W574" s="10"/>
      <c r="X574" s="10"/>
      <c r="Y574" s="10"/>
      <c r="Z574" s="10"/>
      <c r="AA574" s="10"/>
      <c r="AB574" s="116">
        <f>IF(S574=0,I574,IF(S574&lt;1920,I574*0.7,IF(S574&lt;1970,I574*0.9,I574)))</f>
        <v>0</v>
      </c>
      <c r="AC574" s="117"/>
      <c r="AD574" s="117"/>
      <c r="AE574" s="117"/>
      <c r="AF574" s="117"/>
      <c r="AG574" s="118"/>
      <c r="AH574" s="22" t="s">
        <v>169</v>
      </c>
      <c r="AI574" s="22"/>
      <c r="AJ574" s="10"/>
      <c r="AK574" s="10"/>
      <c r="AL574" s="10"/>
      <c r="AM574" s="10"/>
      <c r="AN574" s="10"/>
      <c r="AO574" s="10"/>
      <c r="AP574" s="10"/>
      <c r="AQ574" s="10"/>
      <c r="AR574" s="10"/>
      <c r="AS574" s="10"/>
      <c r="AT574" s="10"/>
      <c r="AU574" s="10"/>
      <c r="AV574" s="10"/>
      <c r="AW574" s="10"/>
      <c r="AX574" s="10"/>
      <c r="AY574" s="10"/>
      <c r="AZ574" s="10"/>
      <c r="BA574" s="10"/>
      <c r="BB574" s="10"/>
      <c r="BC574" s="10"/>
      <c r="BD574" s="10"/>
    </row>
    <row r="575" spans="1:56" ht="2.25" customHeight="1" x14ac:dyDescent="0.25">
      <c r="A575" s="1"/>
      <c r="B575" s="15"/>
      <c r="C575" s="15"/>
      <c r="D575" s="15"/>
      <c r="E575" s="15"/>
      <c r="F575" s="10"/>
      <c r="G575" s="10"/>
      <c r="H575" s="10"/>
      <c r="I575" s="10"/>
      <c r="J575" s="10"/>
      <c r="K575" s="22"/>
      <c r="L575" s="22"/>
      <c r="M575" s="22"/>
      <c r="N575" s="22"/>
      <c r="O575" s="22"/>
      <c r="P575" s="22"/>
      <c r="Q575" s="10"/>
      <c r="R575" s="10"/>
      <c r="S575" s="22"/>
      <c r="T575" s="22"/>
      <c r="U575" s="22"/>
      <c r="V575" s="22"/>
      <c r="W575" s="10"/>
      <c r="X575" s="10"/>
      <c r="Y575" s="10"/>
      <c r="Z575" s="10"/>
      <c r="AA575" s="10"/>
      <c r="AB575" s="10"/>
      <c r="AC575" s="10"/>
      <c r="AD575" s="10"/>
      <c r="AE575" s="10"/>
      <c r="AF575" s="10"/>
      <c r="AG575" s="22"/>
      <c r="AH575" s="22"/>
      <c r="AI575" s="22"/>
      <c r="AJ575" s="10"/>
      <c r="AK575" s="10"/>
      <c r="AL575" s="10"/>
      <c r="AM575" s="10"/>
      <c r="AN575" s="10"/>
      <c r="AO575" s="10"/>
      <c r="AP575" s="10"/>
      <c r="AQ575" s="10"/>
      <c r="AR575" s="10"/>
      <c r="AS575" s="10"/>
      <c r="AT575" s="10"/>
      <c r="AU575" s="10"/>
      <c r="AV575" s="10"/>
      <c r="AW575" s="10"/>
      <c r="AX575" s="10"/>
      <c r="AY575" s="10"/>
      <c r="AZ575" s="10"/>
      <c r="BA575" s="10"/>
      <c r="BB575" s="10"/>
      <c r="BC575" s="10"/>
      <c r="BD575" s="10"/>
    </row>
    <row r="576" spans="1:56" ht="15" customHeight="1" x14ac:dyDescent="0.25">
      <c r="A576" s="1"/>
      <c r="B576" s="107"/>
      <c r="C576" s="108"/>
      <c r="D576" s="108"/>
      <c r="E576" s="109"/>
      <c r="F576" s="10"/>
      <c r="G576" s="10"/>
      <c r="H576" s="10"/>
      <c r="I576" s="110"/>
      <c r="J576" s="111"/>
      <c r="K576" s="111"/>
      <c r="L576" s="111"/>
      <c r="M576" s="111"/>
      <c r="N576" s="112"/>
      <c r="O576" s="22" t="s">
        <v>169</v>
      </c>
      <c r="P576" s="22"/>
      <c r="Q576" s="10"/>
      <c r="R576" s="10"/>
      <c r="S576" s="113"/>
      <c r="T576" s="114"/>
      <c r="U576" s="114"/>
      <c r="V576" s="115"/>
      <c r="W576" s="10"/>
      <c r="X576" s="10"/>
      <c r="Y576" s="10"/>
      <c r="Z576" s="10"/>
      <c r="AA576" s="10"/>
      <c r="AB576" s="116">
        <f>IF(S576=0,I576,IF(S576&lt;1920,I576*0.7,IF(S576&lt;1970,I576*0.9,I576)))</f>
        <v>0</v>
      </c>
      <c r="AC576" s="117"/>
      <c r="AD576" s="117"/>
      <c r="AE576" s="117"/>
      <c r="AF576" s="117"/>
      <c r="AG576" s="118"/>
      <c r="AH576" s="22" t="s">
        <v>169</v>
      </c>
      <c r="AI576" s="22"/>
      <c r="AJ576" s="10"/>
      <c r="AK576" s="10"/>
      <c r="AL576" s="10"/>
      <c r="AM576" s="10"/>
      <c r="AN576" s="10"/>
      <c r="AO576" s="10"/>
      <c r="AP576" s="10"/>
      <c r="AQ576" s="10"/>
      <c r="AR576" s="10"/>
      <c r="AS576" s="10"/>
      <c r="AT576" s="10"/>
      <c r="AU576" s="10"/>
      <c r="AV576" s="10"/>
      <c r="AW576" s="10"/>
      <c r="AX576" s="10"/>
      <c r="AY576" s="10"/>
      <c r="AZ576" s="10"/>
      <c r="BA576" s="10"/>
      <c r="BB576" s="10"/>
      <c r="BC576" s="10"/>
      <c r="BD576" s="10"/>
    </row>
    <row r="577" spans="1:56" ht="15" customHeight="1" x14ac:dyDescent="0.25">
      <c r="A577" s="24"/>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row>
    <row r="578" spans="1:56" ht="15" customHeight="1" x14ac:dyDescent="0.25">
      <c r="A578" s="1">
        <v>51</v>
      </c>
      <c r="B578" s="185" t="s">
        <v>230</v>
      </c>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0"/>
      <c r="AR578" s="10"/>
      <c r="AS578" s="10"/>
      <c r="AT578" s="10"/>
      <c r="AU578" s="10"/>
      <c r="AV578" s="10"/>
      <c r="AW578" s="10"/>
      <c r="AX578" s="10"/>
      <c r="AY578" s="10"/>
      <c r="AZ578" s="10"/>
      <c r="BA578" s="10"/>
      <c r="BB578" s="10"/>
      <c r="BC578" s="10"/>
      <c r="BD578" s="10"/>
    </row>
    <row r="579" spans="1:56" ht="15" customHeight="1" x14ac:dyDescent="0.25">
      <c r="A579" s="1"/>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0"/>
      <c r="AR579" s="10"/>
      <c r="AS579" s="10"/>
      <c r="AT579" s="10"/>
      <c r="AU579" s="10"/>
      <c r="AV579" s="10"/>
      <c r="AW579" s="10"/>
      <c r="AX579" s="10"/>
      <c r="AY579" s="10"/>
      <c r="AZ579" s="10"/>
      <c r="BA579" s="10"/>
      <c r="BB579" s="10"/>
      <c r="BC579" s="10"/>
      <c r="BD579" s="10"/>
    </row>
    <row r="580" spans="1:56" ht="15" customHeight="1" x14ac:dyDescent="0.25">
      <c r="A580" s="1"/>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0"/>
      <c r="AR580" s="10"/>
      <c r="AS580" s="10"/>
      <c r="AT580" s="10"/>
      <c r="AU580" s="10"/>
      <c r="AV580" s="10"/>
      <c r="AW580" s="10"/>
      <c r="AX580" s="10"/>
      <c r="AY580" s="10"/>
      <c r="AZ580" s="10"/>
      <c r="BA580" s="10"/>
      <c r="BB580" s="10"/>
      <c r="BC580" s="10"/>
      <c r="BD580" s="10"/>
    </row>
    <row r="581" spans="1:56" ht="15" customHeight="1" x14ac:dyDescent="0.25">
      <c r="A581" s="1"/>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0"/>
      <c r="AR581" s="10"/>
      <c r="AS581" s="10"/>
      <c r="AT581" s="10"/>
      <c r="AU581" s="10"/>
      <c r="AV581" s="10"/>
      <c r="AW581" s="10"/>
      <c r="AX581" s="10"/>
      <c r="AY581" s="10"/>
      <c r="AZ581" s="10"/>
      <c r="BA581" s="10"/>
      <c r="BB581" s="10"/>
      <c r="BC581" s="10"/>
      <c r="BD581" s="10"/>
    </row>
    <row r="582" spans="1:56" ht="28.2" customHeight="1" x14ac:dyDescent="0.25">
      <c r="A582" s="1"/>
      <c r="B582" s="185" t="s">
        <v>231</v>
      </c>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0"/>
      <c r="AR582" s="10"/>
      <c r="AS582" s="10"/>
      <c r="AT582" s="10"/>
      <c r="AU582" s="10"/>
      <c r="AV582" s="10"/>
      <c r="AW582" s="10"/>
      <c r="AX582" s="10"/>
      <c r="AY582" s="10"/>
      <c r="AZ582" s="10"/>
      <c r="BA582" s="10"/>
      <c r="BB582" s="10"/>
      <c r="BC582" s="10"/>
      <c r="BD582" s="10"/>
    </row>
    <row r="583" spans="1:56" ht="15" customHeight="1" x14ac:dyDescent="0.25">
      <c r="A583" s="1"/>
      <c r="B583" s="178" t="s">
        <v>226</v>
      </c>
      <c r="C583" s="130"/>
      <c r="D583" s="130"/>
      <c r="E583" s="130"/>
      <c r="F583" s="10"/>
      <c r="G583" s="179" t="s">
        <v>222</v>
      </c>
      <c r="H583" s="167"/>
      <c r="I583" s="167"/>
      <c r="J583" s="167"/>
      <c r="K583" s="167"/>
      <c r="L583" s="167"/>
      <c r="M583" s="167"/>
      <c r="N583" s="167"/>
      <c r="O583" s="22"/>
      <c r="P583" s="180" t="s">
        <v>223</v>
      </c>
      <c r="Q583" s="167"/>
      <c r="R583" s="167"/>
      <c r="S583" s="167"/>
      <c r="T583" s="15"/>
      <c r="U583" s="179" t="s">
        <v>224</v>
      </c>
      <c r="V583" s="181"/>
      <c r="W583" s="181"/>
      <c r="X583" s="181"/>
      <c r="Y583" s="181"/>
      <c r="Z583" s="181"/>
      <c r="AA583" s="181"/>
      <c r="AB583" s="181"/>
      <c r="AC583" s="181"/>
      <c r="AD583" s="167"/>
      <c r="AE583" s="167"/>
      <c r="AF583" s="10"/>
      <c r="AG583" s="179" t="s">
        <v>227</v>
      </c>
      <c r="AH583" s="182"/>
      <c r="AI583" s="182"/>
      <c r="AJ583" s="182"/>
      <c r="AK583" s="182"/>
      <c r="AL583" s="182"/>
      <c r="AM583" s="182"/>
      <c r="AN583" s="182"/>
      <c r="AO583" s="182"/>
      <c r="AP583" s="10"/>
      <c r="AQ583" s="10"/>
      <c r="AR583" s="10"/>
      <c r="AS583" s="10"/>
      <c r="AT583" s="10"/>
      <c r="AU583" s="10"/>
      <c r="AV583" s="10"/>
      <c r="AW583" s="10"/>
      <c r="AX583" s="10"/>
      <c r="AY583" s="10"/>
      <c r="AZ583" s="10"/>
      <c r="BA583" s="10"/>
      <c r="BB583" s="10"/>
      <c r="BC583" s="10"/>
      <c r="BD583" s="10"/>
    </row>
    <row r="584" spans="1:56" ht="15" customHeight="1" x14ac:dyDescent="0.25">
      <c r="A584" s="1"/>
      <c r="B584" s="130"/>
      <c r="C584" s="130"/>
      <c r="D584" s="130"/>
      <c r="E584" s="130"/>
      <c r="F584" s="10"/>
      <c r="G584" s="167"/>
      <c r="H584" s="167"/>
      <c r="I584" s="167"/>
      <c r="J584" s="167"/>
      <c r="K584" s="167"/>
      <c r="L584" s="167"/>
      <c r="M584" s="167"/>
      <c r="N584" s="167"/>
      <c r="O584" s="22"/>
      <c r="P584" s="167"/>
      <c r="Q584" s="167"/>
      <c r="R584" s="167"/>
      <c r="S584" s="167"/>
      <c r="T584" s="15"/>
      <c r="U584" s="181"/>
      <c r="V584" s="181"/>
      <c r="W584" s="181"/>
      <c r="X584" s="181"/>
      <c r="Y584" s="181"/>
      <c r="Z584" s="181"/>
      <c r="AA584" s="181"/>
      <c r="AB584" s="181"/>
      <c r="AC584" s="181"/>
      <c r="AD584" s="167"/>
      <c r="AE584" s="167"/>
      <c r="AF584" s="10"/>
      <c r="AG584" s="182"/>
      <c r="AH584" s="182"/>
      <c r="AI584" s="182"/>
      <c r="AJ584" s="182"/>
      <c r="AK584" s="182"/>
      <c r="AL584" s="182"/>
      <c r="AM584" s="182"/>
      <c r="AN584" s="182"/>
      <c r="AO584" s="182"/>
      <c r="AP584" s="10"/>
      <c r="AQ584" s="10"/>
      <c r="AR584" s="10"/>
      <c r="AS584" s="10"/>
      <c r="AT584" s="10"/>
      <c r="AU584" s="10"/>
      <c r="AV584" s="10"/>
      <c r="AW584" s="10"/>
      <c r="AX584" s="10"/>
      <c r="AY584" s="10"/>
      <c r="AZ584" s="10"/>
      <c r="BA584" s="10"/>
      <c r="BB584" s="10"/>
      <c r="BC584" s="10"/>
      <c r="BD584" s="10"/>
    </row>
    <row r="585" spans="1:56" ht="15" customHeight="1" x14ac:dyDescent="0.25">
      <c r="A585" s="1"/>
      <c r="B585" s="10"/>
      <c r="C585" s="10"/>
      <c r="D585" s="10"/>
      <c r="E585" s="10"/>
      <c r="F585" s="10"/>
      <c r="G585" s="10"/>
      <c r="H585" s="10"/>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10"/>
      <c r="AG585" s="22"/>
      <c r="AH585" s="22"/>
      <c r="AI585" s="22"/>
      <c r="AJ585" s="22"/>
      <c r="AK585" s="22"/>
      <c r="AL585" s="22"/>
      <c r="AM585" s="22"/>
      <c r="AN585" s="22"/>
      <c r="AO585" s="22"/>
      <c r="AP585" s="10"/>
      <c r="AQ585" s="10"/>
      <c r="AR585" s="10"/>
      <c r="AS585" s="10"/>
      <c r="AT585" s="10"/>
      <c r="AU585" s="10"/>
      <c r="AV585" s="10"/>
      <c r="AW585" s="10"/>
      <c r="AX585" s="10"/>
      <c r="AY585" s="10"/>
      <c r="AZ585" s="10"/>
      <c r="BA585" s="10"/>
      <c r="BB585" s="10"/>
      <c r="BC585" s="10"/>
      <c r="BD585" s="10"/>
    </row>
    <row r="586" spans="1:56" ht="15" customHeight="1" x14ac:dyDescent="0.25">
      <c r="A586" s="1"/>
      <c r="B586" s="107"/>
      <c r="C586" s="108"/>
      <c r="D586" s="108"/>
      <c r="E586" s="109"/>
      <c r="F586" s="10"/>
      <c r="G586" s="110"/>
      <c r="H586" s="111"/>
      <c r="I586" s="111"/>
      <c r="J586" s="111"/>
      <c r="K586" s="111"/>
      <c r="L586" s="112"/>
      <c r="M586" s="183" t="s">
        <v>169</v>
      </c>
      <c r="N586" s="183"/>
      <c r="O586" s="22"/>
      <c r="P586" s="113"/>
      <c r="Q586" s="114"/>
      <c r="R586" s="114"/>
      <c r="S586" s="115"/>
      <c r="T586" s="10"/>
      <c r="U586" s="22"/>
      <c r="V586" s="22"/>
      <c r="W586" s="22"/>
      <c r="X586" s="132">
        <f>IF(P586=0,G586,IF(P586&lt;1920,G586*0.7,IF(P586&lt;1970,G586*0.9,G586)))</f>
        <v>0</v>
      </c>
      <c r="Y586" s="133"/>
      <c r="Z586" s="133"/>
      <c r="AA586" s="133"/>
      <c r="AB586" s="133"/>
      <c r="AC586" s="134"/>
      <c r="AD586" s="183" t="s">
        <v>169</v>
      </c>
      <c r="AE586" s="183"/>
      <c r="AF586" s="10"/>
      <c r="AG586" s="184"/>
      <c r="AH586" s="184"/>
      <c r="AI586" s="184"/>
      <c r="AJ586" s="184"/>
      <c r="AK586" s="22"/>
      <c r="AL586" s="22"/>
      <c r="AM586" s="22"/>
      <c r="AN586" s="22"/>
      <c r="AO586" s="22"/>
      <c r="AP586" s="10"/>
      <c r="AQ586" s="10"/>
      <c r="AR586" s="10"/>
      <c r="AS586" s="10"/>
      <c r="AT586" s="10"/>
      <c r="AU586" s="10"/>
      <c r="AV586" s="10"/>
      <c r="AW586" s="10"/>
      <c r="AX586" s="10"/>
      <c r="AY586" s="10"/>
      <c r="AZ586" s="10"/>
      <c r="BA586" s="10"/>
      <c r="BB586" s="10"/>
      <c r="BC586" s="10"/>
      <c r="BD586" s="10"/>
    </row>
    <row r="587" spans="1:56" ht="2.25" customHeight="1" x14ac:dyDescent="0.25">
      <c r="A587" s="1"/>
      <c r="B587" s="15"/>
      <c r="C587" s="15"/>
      <c r="D587" s="15"/>
      <c r="E587" s="15"/>
      <c r="F587" s="10"/>
      <c r="G587" s="15"/>
      <c r="H587" s="15"/>
      <c r="I587" s="7"/>
      <c r="J587" s="7"/>
      <c r="K587" s="7"/>
      <c r="L587" s="7"/>
      <c r="M587" s="22"/>
      <c r="N587" s="22"/>
      <c r="O587" s="22"/>
      <c r="P587" s="7"/>
      <c r="Q587" s="7"/>
      <c r="R587" s="7"/>
      <c r="S587" s="7"/>
      <c r="T587" s="22"/>
      <c r="U587" s="22"/>
      <c r="V587" s="22"/>
      <c r="W587" s="10"/>
      <c r="X587" s="10"/>
      <c r="Y587" s="10"/>
      <c r="Z587" s="10"/>
      <c r="AA587" s="10"/>
      <c r="AB587" s="10"/>
      <c r="AC587" s="22"/>
      <c r="AD587" s="22"/>
      <c r="AE587" s="22"/>
      <c r="AF587" s="10"/>
      <c r="AG587" s="22"/>
      <c r="AH587" s="22"/>
      <c r="AI587" s="22"/>
      <c r="AJ587" s="22"/>
      <c r="AK587" s="22"/>
      <c r="AL587" s="22"/>
      <c r="AM587" s="22"/>
      <c r="AN587" s="22"/>
      <c r="AO587" s="22"/>
      <c r="AP587" s="10"/>
      <c r="AQ587" s="10"/>
      <c r="AR587" s="10"/>
      <c r="AS587" s="10"/>
      <c r="AT587" s="10"/>
      <c r="AU587" s="10"/>
      <c r="AV587" s="10"/>
      <c r="AW587" s="10"/>
      <c r="AX587" s="10"/>
      <c r="AY587" s="10"/>
      <c r="AZ587" s="10"/>
      <c r="BA587" s="10"/>
      <c r="BB587" s="10"/>
      <c r="BC587" s="10"/>
      <c r="BD587" s="10"/>
    </row>
    <row r="588" spans="1:56" ht="15" customHeight="1" x14ac:dyDescent="0.25">
      <c r="A588" s="1"/>
      <c r="B588" s="107"/>
      <c r="C588" s="108"/>
      <c r="D588" s="108"/>
      <c r="E588" s="109"/>
      <c r="F588" s="10"/>
      <c r="G588" s="110"/>
      <c r="H588" s="111"/>
      <c r="I588" s="111"/>
      <c r="J588" s="111"/>
      <c r="K588" s="111"/>
      <c r="L588" s="112"/>
      <c r="M588" s="183" t="s">
        <v>169</v>
      </c>
      <c r="N588" s="183"/>
      <c r="O588" s="22"/>
      <c r="P588" s="113"/>
      <c r="Q588" s="114"/>
      <c r="R588" s="114"/>
      <c r="S588" s="115"/>
      <c r="T588" s="10"/>
      <c r="U588" s="22"/>
      <c r="V588" s="22"/>
      <c r="W588" s="10"/>
      <c r="X588" s="132">
        <f>IF(P588=0,G588,IF(P588&lt;1920,G588*0.7,IF(P588&lt;1970,G588*0.9,G588)))</f>
        <v>0</v>
      </c>
      <c r="Y588" s="133"/>
      <c r="Z588" s="133"/>
      <c r="AA588" s="133"/>
      <c r="AB588" s="133"/>
      <c r="AC588" s="134"/>
      <c r="AD588" s="183" t="s">
        <v>169</v>
      </c>
      <c r="AE588" s="183"/>
      <c r="AF588" s="10"/>
      <c r="AG588" s="184"/>
      <c r="AH588" s="184"/>
      <c r="AI588" s="184"/>
      <c r="AJ588" s="184"/>
      <c r="AK588" s="22"/>
      <c r="AL588" s="22"/>
      <c r="AM588" s="22"/>
      <c r="AN588" s="22"/>
      <c r="AO588" s="22"/>
      <c r="AP588" s="10"/>
      <c r="AQ588" s="10"/>
      <c r="AR588" s="10"/>
      <c r="AS588" s="10"/>
      <c r="AT588" s="10"/>
      <c r="AU588" s="10"/>
      <c r="AV588" s="10"/>
      <c r="AW588" s="10"/>
      <c r="AX588" s="10"/>
      <c r="AY588" s="10"/>
      <c r="AZ588" s="10"/>
      <c r="BA588" s="10"/>
      <c r="BB588" s="10"/>
      <c r="BC588" s="10"/>
      <c r="BD588" s="10"/>
    </row>
    <row r="589" spans="1:56" ht="15" customHeight="1" x14ac:dyDescent="0.25">
      <c r="A589" s="1"/>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row>
    <row r="590" spans="1:56" ht="15" customHeight="1" x14ac:dyDescent="0.25">
      <c r="A590" s="1">
        <v>52</v>
      </c>
      <c r="B590" s="129" t="s">
        <v>232</v>
      </c>
      <c r="C590" s="129"/>
      <c r="D590" s="129"/>
      <c r="E590" s="129"/>
      <c r="F590" s="129"/>
      <c r="G590" s="129"/>
      <c r="H590" s="129"/>
      <c r="I590" s="129"/>
      <c r="J590" s="129"/>
      <c r="K590" s="129"/>
      <c r="L590" s="129"/>
      <c r="M590" s="129"/>
      <c r="N590" s="129"/>
      <c r="O590" s="129"/>
      <c r="P590" s="129"/>
      <c r="Q590" s="129"/>
      <c r="R590" s="129"/>
      <c r="S590" s="129"/>
      <c r="T590" s="129"/>
      <c r="U590" s="129"/>
      <c r="V590" s="129"/>
      <c r="W590" s="129"/>
      <c r="X590" s="129"/>
      <c r="Y590" s="129"/>
      <c r="Z590" s="129"/>
      <c r="AA590" s="129"/>
      <c r="AB590" s="129"/>
      <c r="AC590" s="129"/>
      <c r="AD590" s="129"/>
      <c r="AE590" s="129"/>
      <c r="AF590" s="129"/>
      <c r="AG590" s="129"/>
      <c r="AH590" s="129"/>
      <c r="AI590" s="129"/>
      <c r="AJ590" s="129"/>
      <c r="AK590" s="132">
        <f>IF((SUM(AB572,AB574,AB576)-SUM(X586,X588))&gt;0,SUM(AB572,AB574,AB576)-SUM(X586,X588),IF((SUM(AB572,AB574,AB576)-SUM(X586,X588))&lt;0,0,0))</f>
        <v>0</v>
      </c>
      <c r="AL590" s="133"/>
      <c r="AM590" s="133"/>
      <c r="AN590" s="134"/>
      <c r="AO590" s="183" t="s">
        <v>169</v>
      </c>
      <c r="AP590" s="183"/>
      <c r="AQ590" s="10"/>
      <c r="AR590" s="10"/>
      <c r="AS590" s="10"/>
      <c r="AT590" s="10"/>
      <c r="AU590" s="10"/>
      <c r="AV590" s="10"/>
      <c r="AW590" s="10"/>
      <c r="AX590" s="10"/>
      <c r="AY590" s="10"/>
      <c r="AZ590" s="10"/>
      <c r="BA590" s="10"/>
      <c r="BB590" s="10"/>
      <c r="BC590" s="10"/>
      <c r="BD590" s="10"/>
    </row>
    <row r="591" spans="1:56" ht="15" customHeight="1" x14ac:dyDescent="0.25">
      <c r="A591" s="1"/>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row>
    <row r="592" spans="1:56" ht="15" customHeight="1" x14ac:dyDescent="0.25">
      <c r="A592" s="1">
        <v>53</v>
      </c>
      <c r="B592" s="138" t="s">
        <v>233</v>
      </c>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c r="AN592" s="122"/>
      <c r="AO592" s="122"/>
      <c r="AP592" s="122"/>
      <c r="AQ592" s="10"/>
      <c r="AR592" s="10"/>
      <c r="AS592" s="10"/>
      <c r="AT592" s="10"/>
      <c r="AU592" s="10"/>
      <c r="AV592" s="10"/>
      <c r="AW592" s="10"/>
      <c r="AX592" s="10"/>
      <c r="AY592" s="10"/>
      <c r="AZ592" s="10"/>
      <c r="BA592" s="10"/>
      <c r="BB592" s="10"/>
      <c r="BC592" s="10"/>
      <c r="BD592" s="10"/>
    </row>
    <row r="593" spans="1:56" ht="2.25" customHeight="1" x14ac:dyDescent="0.25">
      <c r="A593" s="1"/>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row>
    <row r="594" spans="1:56" ht="15" customHeight="1" x14ac:dyDescent="0.25">
      <c r="A594" s="1"/>
      <c r="B594" s="97" t="s">
        <v>234</v>
      </c>
      <c r="C594" s="122"/>
      <c r="D594" s="122"/>
      <c r="E594" s="122"/>
      <c r="F594" s="122"/>
      <c r="G594" s="122"/>
      <c r="H594" s="122"/>
      <c r="I594" s="122"/>
      <c r="J594" s="122"/>
      <c r="K594" s="122"/>
      <c r="L594" s="122"/>
      <c r="M594" s="122"/>
      <c r="N594" s="122"/>
      <c r="O594" s="122"/>
      <c r="P594" s="10"/>
      <c r="Q594" s="119"/>
      <c r="R594" s="120"/>
      <c r="S594" s="120"/>
      <c r="T594" s="120"/>
      <c r="U594" s="120"/>
      <c r="V594" s="121"/>
      <c r="W594" s="88" t="s">
        <v>169</v>
      </c>
      <c r="X594" s="88"/>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row>
    <row r="595" spans="1:56" ht="2.25" customHeight="1" x14ac:dyDescent="0.25">
      <c r="A595" s="1"/>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row>
    <row r="596" spans="1:56" ht="15" customHeight="1" x14ac:dyDescent="0.25">
      <c r="A596" s="1"/>
      <c r="B596" s="97" t="s">
        <v>235</v>
      </c>
      <c r="C596" s="122"/>
      <c r="D596" s="122"/>
      <c r="E596" s="122"/>
      <c r="F596" s="122"/>
      <c r="G596" s="122"/>
      <c r="H596" s="122"/>
      <c r="I596" s="122"/>
      <c r="J596" s="122"/>
      <c r="K596" s="122"/>
      <c r="L596" s="122"/>
      <c r="M596" s="122"/>
      <c r="N596" s="122"/>
      <c r="O596" s="122"/>
      <c r="P596" s="10"/>
      <c r="Q596" s="119"/>
      <c r="R596" s="120"/>
      <c r="S596" s="120"/>
      <c r="T596" s="120"/>
      <c r="U596" s="120"/>
      <c r="V596" s="121"/>
      <c r="W596" s="88" t="s">
        <v>169</v>
      </c>
      <c r="X596" s="88"/>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row>
    <row r="597" spans="1:56" ht="2.25" customHeight="1" x14ac:dyDescent="0.25">
      <c r="A597" s="1"/>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row>
    <row r="598" spans="1:56" ht="15" customHeight="1" x14ac:dyDescent="0.25">
      <c r="A598" s="1"/>
      <c r="B598" s="97" t="s">
        <v>236</v>
      </c>
      <c r="C598" s="122"/>
      <c r="D598" s="122"/>
      <c r="E598" s="122"/>
      <c r="F598" s="122"/>
      <c r="G598" s="122"/>
      <c r="H598" s="122"/>
      <c r="I598" s="122"/>
      <c r="J598" s="122"/>
      <c r="K598" s="122"/>
      <c r="L598" s="122"/>
      <c r="M598" s="122"/>
      <c r="N598" s="122"/>
      <c r="O598" s="122"/>
      <c r="P598" s="10"/>
      <c r="Q598" s="119"/>
      <c r="R598" s="120"/>
      <c r="S598" s="120"/>
      <c r="T598" s="120"/>
      <c r="U598" s="120"/>
      <c r="V598" s="121"/>
      <c r="W598" s="88" t="s">
        <v>169</v>
      </c>
      <c r="X598" s="88"/>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row>
    <row r="599" spans="1:56" ht="2.25" customHeight="1" x14ac:dyDescent="0.25">
      <c r="A599" s="1"/>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row>
    <row r="600" spans="1:56" ht="15" customHeight="1" x14ac:dyDescent="0.25">
      <c r="A600" s="1"/>
      <c r="B600" s="97" t="s">
        <v>237</v>
      </c>
      <c r="C600" s="122"/>
      <c r="D600" s="122"/>
      <c r="E600" s="122"/>
      <c r="F600" s="122"/>
      <c r="G600" s="122"/>
      <c r="H600" s="122"/>
      <c r="I600" s="122"/>
      <c r="J600" s="122"/>
      <c r="K600" s="122"/>
      <c r="L600" s="122"/>
      <c r="M600" s="122"/>
      <c r="N600" s="122"/>
      <c r="O600" s="122"/>
      <c r="P600" s="10"/>
      <c r="Q600" s="119"/>
      <c r="R600" s="120"/>
      <c r="S600" s="120"/>
      <c r="T600" s="120"/>
      <c r="U600" s="120"/>
      <c r="V600" s="121"/>
      <c r="W600" s="88" t="s">
        <v>169</v>
      </c>
      <c r="X600" s="88"/>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row>
    <row r="601" spans="1:56" ht="2.25" customHeight="1" x14ac:dyDescent="0.25">
      <c r="A601" s="1"/>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row>
    <row r="602" spans="1:56" ht="15" customHeight="1" x14ac:dyDescent="0.25">
      <c r="A602" s="1"/>
      <c r="B602" s="97" t="s">
        <v>238</v>
      </c>
      <c r="C602" s="122"/>
      <c r="D602" s="122"/>
      <c r="E602" s="122"/>
      <c r="F602" s="122"/>
      <c r="G602" s="122"/>
      <c r="H602" s="122"/>
      <c r="I602" s="122"/>
      <c r="J602" s="122"/>
      <c r="K602" s="122"/>
      <c r="L602" s="122"/>
      <c r="M602" s="122"/>
      <c r="N602" s="122"/>
      <c r="O602" s="122"/>
      <c r="P602" s="10"/>
      <c r="Q602" s="119"/>
      <c r="R602" s="120"/>
      <c r="S602" s="120"/>
      <c r="T602" s="120"/>
      <c r="U602" s="120"/>
      <c r="V602" s="121"/>
      <c r="W602" s="88" t="s">
        <v>169</v>
      </c>
      <c r="X602" s="88"/>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row>
    <row r="603" spans="1:56" ht="2.25" customHeight="1" x14ac:dyDescent="0.25">
      <c r="A603" s="1"/>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row>
    <row r="604" spans="1:56" ht="15" customHeight="1" x14ac:dyDescent="0.25">
      <c r="A604" s="1"/>
      <c r="B604" s="97" t="s">
        <v>239</v>
      </c>
      <c r="C604" s="122"/>
      <c r="D604" s="122"/>
      <c r="E604" s="122"/>
      <c r="F604" s="122"/>
      <c r="G604" s="122"/>
      <c r="H604" s="122"/>
      <c r="I604" s="122"/>
      <c r="J604" s="122"/>
      <c r="K604" s="122"/>
      <c r="L604" s="122"/>
      <c r="M604" s="122"/>
      <c r="N604" s="122"/>
      <c r="O604" s="122"/>
      <c r="P604" s="10"/>
      <c r="Q604" s="119"/>
      <c r="R604" s="120"/>
      <c r="S604" s="120"/>
      <c r="T604" s="120"/>
      <c r="U604" s="120"/>
      <c r="V604" s="121"/>
      <c r="W604" s="88" t="s">
        <v>169</v>
      </c>
      <c r="X604" s="88"/>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row>
    <row r="605" spans="1:56" ht="2.25" customHeight="1" x14ac:dyDescent="0.25">
      <c r="A605" s="1"/>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row>
    <row r="606" spans="1:56" ht="15" customHeight="1" x14ac:dyDescent="0.25">
      <c r="A606" s="1"/>
      <c r="B606" s="97" t="s">
        <v>240</v>
      </c>
      <c r="C606" s="122"/>
      <c r="D606" s="122"/>
      <c r="E606" s="122"/>
      <c r="F606" s="122"/>
      <c r="G606" s="122"/>
      <c r="H606" s="122"/>
      <c r="I606" s="122"/>
      <c r="J606" s="122"/>
      <c r="K606" s="122"/>
      <c r="L606" s="122"/>
      <c r="M606" s="122"/>
      <c r="N606" s="122"/>
      <c r="O606" s="122"/>
      <c r="P606" s="10"/>
      <c r="Q606" s="119"/>
      <c r="R606" s="120"/>
      <c r="S606" s="120"/>
      <c r="T606" s="120"/>
      <c r="U606" s="120"/>
      <c r="V606" s="121"/>
      <c r="W606" s="88" t="s">
        <v>169</v>
      </c>
      <c r="X606" s="88"/>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row>
    <row r="607" spans="1:56" ht="2.25" customHeight="1" x14ac:dyDescent="0.25">
      <c r="A607" s="1"/>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row>
    <row r="608" spans="1:56" ht="15" customHeight="1" x14ac:dyDescent="0.25">
      <c r="A608" s="1"/>
      <c r="B608" s="97" t="s">
        <v>241</v>
      </c>
      <c r="C608" s="122"/>
      <c r="D608" s="122"/>
      <c r="E608" s="122"/>
      <c r="F608" s="122"/>
      <c r="G608" s="122"/>
      <c r="H608" s="122"/>
      <c r="I608" s="122"/>
      <c r="J608" s="122"/>
      <c r="K608" s="122"/>
      <c r="L608" s="122"/>
      <c r="M608" s="122"/>
      <c r="N608" s="122"/>
      <c r="O608" s="122"/>
      <c r="P608" s="10"/>
      <c r="Q608" s="119"/>
      <c r="R608" s="120"/>
      <c r="S608" s="120"/>
      <c r="T608" s="120"/>
      <c r="U608" s="120"/>
      <c r="V608" s="121"/>
      <c r="W608" s="88" t="s">
        <v>169</v>
      </c>
      <c r="X608" s="88"/>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row>
    <row r="609" spans="1:56" ht="15" customHeight="1" x14ac:dyDescent="0.25">
      <c r="A609" s="1"/>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row>
    <row r="610" spans="1:56" ht="15" customHeight="1" x14ac:dyDescent="0.25">
      <c r="A610" s="1">
        <v>54</v>
      </c>
      <c r="B610" s="138" t="s">
        <v>242</v>
      </c>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c r="AN610" s="122"/>
      <c r="AO610" s="122"/>
      <c r="AP610" s="122"/>
      <c r="AQ610" s="10"/>
      <c r="AR610" s="10"/>
      <c r="AS610" s="10"/>
      <c r="AT610" s="10"/>
      <c r="AU610" s="10"/>
      <c r="AV610" s="10"/>
      <c r="AW610" s="10"/>
      <c r="AX610" s="10"/>
      <c r="AY610" s="10"/>
      <c r="AZ610" s="10"/>
      <c r="BA610" s="10"/>
      <c r="BB610" s="10"/>
      <c r="BC610" s="10"/>
      <c r="BD610" s="10"/>
    </row>
    <row r="611" spans="1:56" ht="2.25" customHeight="1" x14ac:dyDescent="0.25">
      <c r="A611" s="1"/>
      <c r="B611" s="13"/>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0"/>
      <c r="AR611" s="10"/>
      <c r="AS611" s="10"/>
      <c r="AT611" s="10"/>
      <c r="AU611" s="10"/>
      <c r="AV611" s="10"/>
      <c r="AW611" s="10"/>
      <c r="AX611" s="10"/>
      <c r="AY611" s="10"/>
      <c r="AZ611" s="10"/>
      <c r="BA611" s="10"/>
      <c r="BB611" s="10"/>
      <c r="BC611" s="10"/>
      <c r="BD611" s="10"/>
    </row>
    <row r="612" spans="1:56" ht="15" customHeight="1" x14ac:dyDescent="0.25">
      <c r="A612" s="1"/>
      <c r="B612" s="95" t="s">
        <v>213</v>
      </c>
      <c r="C612" s="88"/>
      <c r="D612" s="88"/>
      <c r="E612" s="88"/>
      <c r="F612" s="88"/>
      <c r="G612" s="88"/>
      <c r="H612" s="88"/>
      <c r="I612" s="88"/>
      <c r="J612" s="88"/>
      <c r="K612" s="88"/>
      <c r="L612" s="88"/>
      <c r="M612" s="88"/>
      <c r="N612" s="88"/>
      <c r="O612" s="88"/>
      <c r="P612" s="10"/>
      <c r="Q612" s="119"/>
      <c r="R612" s="120"/>
      <c r="S612" s="120"/>
      <c r="T612" s="120"/>
      <c r="U612" s="120"/>
      <c r="V612" s="121"/>
      <c r="W612" s="88" t="s">
        <v>169</v>
      </c>
      <c r="X612" s="88"/>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row>
    <row r="613" spans="1:56" ht="2.25" customHeight="1" x14ac:dyDescent="0.25">
      <c r="A613" s="1"/>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row>
    <row r="614" spans="1:56" ht="15" customHeight="1" x14ac:dyDescent="0.25">
      <c r="A614" s="1"/>
      <c r="B614" s="95" t="s">
        <v>214</v>
      </c>
      <c r="C614" s="88"/>
      <c r="D614" s="88"/>
      <c r="E614" s="88"/>
      <c r="F614" s="88"/>
      <c r="G614" s="88"/>
      <c r="H614" s="88"/>
      <c r="I614" s="88"/>
      <c r="J614" s="88"/>
      <c r="K614" s="88"/>
      <c r="L614" s="88"/>
      <c r="M614" s="88"/>
      <c r="N614" s="88"/>
      <c r="O614" s="88"/>
      <c r="P614" s="10"/>
      <c r="Q614" s="119"/>
      <c r="R614" s="120"/>
      <c r="S614" s="120"/>
      <c r="T614" s="120"/>
      <c r="U614" s="120"/>
      <c r="V614" s="121"/>
      <c r="W614" s="88" t="s">
        <v>169</v>
      </c>
      <c r="X614" s="88"/>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row>
    <row r="615" spans="1:56" ht="2.25" customHeight="1" x14ac:dyDescent="0.25">
      <c r="A615" s="1"/>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row>
    <row r="616" spans="1:56" ht="15" customHeight="1" x14ac:dyDescent="0.25">
      <c r="A616" s="1"/>
      <c r="B616" s="95" t="s">
        <v>212</v>
      </c>
      <c r="C616" s="88"/>
      <c r="D616" s="88"/>
      <c r="E616" s="88"/>
      <c r="F616" s="88"/>
      <c r="G616" s="88"/>
      <c r="H616" s="88"/>
      <c r="I616" s="88"/>
      <c r="J616" s="88"/>
      <c r="K616" s="88"/>
      <c r="L616" s="88"/>
      <c r="M616" s="88"/>
      <c r="N616" s="88"/>
      <c r="O616" s="88"/>
      <c r="P616" s="10"/>
      <c r="Q616" s="119"/>
      <c r="R616" s="189"/>
      <c r="S616" s="189"/>
      <c r="T616" s="189"/>
      <c r="U616" s="189"/>
      <c r="V616" s="190"/>
      <c r="W616" s="88" t="s">
        <v>169</v>
      </c>
      <c r="X616" s="88"/>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row>
    <row r="617" spans="1:56" ht="2.25" customHeight="1" x14ac:dyDescent="0.25">
      <c r="A617" s="1"/>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row>
    <row r="618" spans="1:56" ht="15" customHeight="1" x14ac:dyDescent="0.25">
      <c r="A618" s="1"/>
      <c r="B618" s="95" t="s">
        <v>215</v>
      </c>
      <c r="C618" s="88"/>
      <c r="D618" s="88"/>
      <c r="E618" s="88"/>
      <c r="F618" s="88"/>
      <c r="G618" s="88"/>
      <c r="H618" s="88"/>
      <c r="I618" s="88"/>
      <c r="J618" s="88"/>
      <c r="K618" s="88"/>
      <c r="L618" s="88"/>
      <c r="M618" s="88"/>
      <c r="N618" s="88"/>
      <c r="O618" s="88"/>
      <c r="P618" s="10"/>
      <c r="Q618" s="119"/>
      <c r="R618" s="120"/>
      <c r="S618" s="120"/>
      <c r="T618" s="120"/>
      <c r="U618" s="120"/>
      <c r="V618" s="121"/>
      <c r="W618" s="88" t="s">
        <v>169</v>
      </c>
      <c r="X618" s="88"/>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row>
    <row r="619" spans="1:56" ht="15" customHeight="1" x14ac:dyDescent="0.25">
      <c r="A619" s="1"/>
      <c r="B619" s="18"/>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row>
    <row r="620" spans="1:56" ht="15" customHeight="1" x14ac:dyDescent="0.25">
      <c r="A620" s="1"/>
      <c r="B620" s="173" t="s">
        <v>243</v>
      </c>
      <c r="C620" s="173"/>
      <c r="D620" s="173"/>
      <c r="E620" s="173"/>
      <c r="F620" s="173"/>
      <c r="G620" s="173"/>
      <c r="H620" s="173"/>
      <c r="I620" s="173"/>
      <c r="J620" s="173"/>
      <c r="K620" s="173"/>
      <c r="L620" s="173"/>
      <c r="M620" s="173"/>
      <c r="N620" s="173"/>
      <c r="O620" s="173"/>
      <c r="P620" s="173"/>
      <c r="Q620" s="173"/>
      <c r="R620" s="173"/>
      <c r="S620" s="173"/>
      <c r="T620" s="173"/>
      <c r="U620" s="173"/>
      <c r="V620" s="173"/>
      <c r="W620" s="173"/>
      <c r="X620" s="173"/>
      <c r="Y620" s="173"/>
      <c r="Z620" s="173"/>
      <c r="AA620" s="173"/>
      <c r="AB620" s="173"/>
      <c r="AC620" s="173"/>
      <c r="AD620" s="173"/>
      <c r="AE620" s="173"/>
      <c r="AF620" s="173"/>
      <c r="AG620" s="173"/>
      <c r="AH620" s="173"/>
      <c r="AI620" s="173"/>
      <c r="AJ620" s="173"/>
      <c r="AK620" s="173"/>
      <c r="AL620" s="173"/>
      <c r="AM620" s="173"/>
      <c r="AN620" s="173"/>
      <c r="AO620" s="173"/>
      <c r="AP620" s="174"/>
      <c r="AQ620" s="10"/>
      <c r="AR620" s="10"/>
      <c r="AS620" s="10"/>
      <c r="AT620" s="10"/>
      <c r="AU620" s="10"/>
      <c r="AV620" s="10"/>
      <c r="AW620" s="10"/>
      <c r="AX620" s="10"/>
      <c r="AY620" s="10"/>
      <c r="AZ620" s="10"/>
      <c r="BA620" s="10"/>
      <c r="BB620" s="10"/>
      <c r="BC620" s="10"/>
      <c r="BD620" s="10"/>
    </row>
    <row r="621" spans="1:56" ht="15" customHeight="1" x14ac:dyDescent="0.25">
      <c r="A621" s="1"/>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row>
    <row r="622" spans="1:56" ht="15" customHeight="1" x14ac:dyDescent="0.25">
      <c r="A622" s="1">
        <v>55</v>
      </c>
      <c r="B622" s="130" t="s">
        <v>244</v>
      </c>
      <c r="C622" s="130"/>
      <c r="D622" s="130"/>
      <c r="E622" s="130"/>
      <c r="F622" s="130"/>
      <c r="G622" s="130"/>
      <c r="H622" s="130"/>
      <c r="I622" s="130"/>
      <c r="J622" s="130"/>
      <c r="K622" s="130"/>
      <c r="L622" s="130"/>
      <c r="M622" s="130"/>
      <c r="N622" s="130"/>
      <c r="O622" s="130"/>
      <c r="P622" s="130"/>
      <c r="Q622" s="130"/>
      <c r="R622" s="130"/>
      <c r="S622" s="130"/>
      <c r="T622" s="130"/>
      <c r="U622" s="130"/>
      <c r="V622" s="130"/>
      <c r="W622" s="130"/>
      <c r="X622" s="130"/>
      <c r="Y622" s="130"/>
      <c r="Z622" s="130"/>
      <c r="AA622" s="130"/>
      <c r="AB622" s="130"/>
      <c r="AC622" s="130"/>
      <c r="AD622" s="130"/>
      <c r="AE622" s="130"/>
      <c r="AF622" s="130"/>
      <c r="AG622" s="130"/>
      <c r="AH622" s="130"/>
      <c r="AI622" s="130"/>
      <c r="AJ622" s="130"/>
      <c r="AK622" s="130"/>
      <c r="AL622" s="130"/>
      <c r="AM622" s="130"/>
      <c r="AN622" s="130"/>
      <c r="AO622" s="130"/>
      <c r="AP622" s="130"/>
      <c r="AQ622" s="130"/>
      <c r="AR622" s="10"/>
      <c r="AS622" s="10"/>
      <c r="AT622" s="10"/>
      <c r="AU622" s="10"/>
      <c r="AV622" s="10"/>
      <c r="AW622" s="10"/>
      <c r="AX622" s="10"/>
      <c r="AY622" s="10"/>
      <c r="AZ622" s="10"/>
      <c r="BA622" s="10"/>
      <c r="BB622" s="10"/>
      <c r="BC622" s="10"/>
      <c r="BD622" s="10"/>
    </row>
    <row r="623" spans="1:56" ht="15" customHeight="1" x14ac:dyDescent="0.25">
      <c r="A623" s="10"/>
      <c r="B623" s="207" t="s">
        <v>245</v>
      </c>
      <c r="C623" s="207"/>
      <c r="D623" s="207"/>
      <c r="E623" s="207"/>
      <c r="F623" s="207"/>
      <c r="G623" s="207"/>
      <c r="H623" s="207"/>
      <c r="I623" s="207"/>
      <c r="J623" s="207"/>
      <c r="K623" s="207"/>
      <c r="L623" s="207"/>
      <c r="M623" s="207"/>
      <c r="N623" s="207"/>
      <c r="O623" s="207"/>
      <c r="P623" s="207"/>
      <c r="Q623" s="207"/>
      <c r="R623" s="207"/>
      <c r="S623" s="207"/>
      <c r="T623" s="207"/>
      <c r="U623" s="207"/>
      <c r="V623" s="207"/>
      <c r="W623" s="207"/>
      <c r="X623" s="207"/>
      <c r="Y623" s="207"/>
      <c r="Z623" s="207"/>
      <c r="AA623" s="207"/>
      <c r="AB623" s="207"/>
      <c r="AC623" s="207"/>
      <c r="AD623" s="207"/>
      <c r="AE623" s="207"/>
      <c r="AF623" s="207"/>
      <c r="AG623" s="207"/>
      <c r="AH623" s="207"/>
      <c r="AI623" s="207"/>
      <c r="AJ623" s="207"/>
      <c r="AK623" s="207"/>
      <c r="AL623" s="207"/>
      <c r="AM623" s="207"/>
      <c r="AN623" s="207"/>
      <c r="AO623" s="207"/>
      <c r="AP623" s="207"/>
      <c r="AQ623" s="10"/>
      <c r="AR623" s="10"/>
      <c r="AS623" s="10"/>
      <c r="AT623" s="10"/>
      <c r="AU623" s="10"/>
      <c r="AV623" s="10"/>
      <c r="AW623" s="10"/>
      <c r="AX623" s="10"/>
      <c r="AY623" s="10"/>
      <c r="AZ623" s="10"/>
      <c r="BA623" s="10"/>
      <c r="BB623" s="10"/>
      <c r="BC623" s="10"/>
      <c r="BD623" s="10"/>
    </row>
    <row r="624" spans="1:56" ht="15" customHeight="1" x14ac:dyDescent="0.25">
      <c r="A624" s="10"/>
      <c r="B624" s="207"/>
      <c r="C624" s="207"/>
      <c r="D624" s="207"/>
      <c r="E624" s="207"/>
      <c r="F624" s="207"/>
      <c r="G624" s="207"/>
      <c r="H624" s="207"/>
      <c r="I624" s="207"/>
      <c r="J624" s="207"/>
      <c r="K624" s="207"/>
      <c r="L624" s="207"/>
      <c r="M624" s="207"/>
      <c r="N624" s="207"/>
      <c r="O624" s="207"/>
      <c r="P624" s="207"/>
      <c r="Q624" s="207"/>
      <c r="R624" s="207"/>
      <c r="S624" s="207"/>
      <c r="T624" s="207"/>
      <c r="U624" s="207"/>
      <c r="V624" s="207"/>
      <c r="W624" s="207"/>
      <c r="X624" s="207"/>
      <c r="Y624" s="207"/>
      <c r="Z624" s="207"/>
      <c r="AA624" s="207"/>
      <c r="AB624" s="207"/>
      <c r="AC624" s="207"/>
      <c r="AD624" s="207"/>
      <c r="AE624" s="207"/>
      <c r="AF624" s="207"/>
      <c r="AG624" s="207"/>
      <c r="AH624" s="207"/>
      <c r="AI624" s="207"/>
      <c r="AJ624" s="207"/>
      <c r="AK624" s="207"/>
      <c r="AL624" s="207"/>
      <c r="AM624" s="207"/>
      <c r="AN624" s="207"/>
      <c r="AO624" s="207"/>
      <c r="AP624" s="207"/>
      <c r="AQ624" s="10"/>
      <c r="AR624" s="10"/>
      <c r="AS624" s="10"/>
      <c r="AT624" s="10"/>
      <c r="AU624" s="10"/>
      <c r="AV624" s="10"/>
      <c r="AW624" s="10"/>
      <c r="AX624" s="10"/>
      <c r="AY624" s="10"/>
      <c r="AZ624" s="10"/>
      <c r="BA624" s="10"/>
      <c r="BB624" s="10"/>
      <c r="BC624" s="10"/>
      <c r="BD624" s="10"/>
    </row>
    <row r="625" spans="1:56" ht="15" customHeight="1" x14ac:dyDescent="0.25">
      <c r="A625" s="10"/>
      <c r="B625" s="207"/>
      <c r="C625" s="207"/>
      <c r="D625" s="207"/>
      <c r="E625" s="207"/>
      <c r="F625" s="207"/>
      <c r="G625" s="207"/>
      <c r="H625" s="207"/>
      <c r="I625" s="207"/>
      <c r="J625" s="207"/>
      <c r="K625" s="207"/>
      <c r="L625" s="207"/>
      <c r="M625" s="207"/>
      <c r="N625" s="207"/>
      <c r="O625" s="207"/>
      <c r="P625" s="207"/>
      <c r="Q625" s="207"/>
      <c r="R625" s="207"/>
      <c r="S625" s="207"/>
      <c r="T625" s="207"/>
      <c r="U625" s="207"/>
      <c r="V625" s="207"/>
      <c r="W625" s="207"/>
      <c r="X625" s="207"/>
      <c r="Y625" s="207"/>
      <c r="Z625" s="207"/>
      <c r="AA625" s="207"/>
      <c r="AB625" s="207"/>
      <c r="AC625" s="207"/>
      <c r="AD625" s="207"/>
      <c r="AE625" s="207"/>
      <c r="AF625" s="207"/>
      <c r="AG625" s="207"/>
      <c r="AH625" s="207"/>
      <c r="AI625" s="207"/>
      <c r="AJ625" s="207"/>
      <c r="AK625" s="207"/>
      <c r="AL625" s="207"/>
      <c r="AM625" s="207"/>
      <c r="AN625" s="207"/>
      <c r="AO625" s="207"/>
      <c r="AP625" s="207"/>
      <c r="AQ625" s="10"/>
      <c r="AR625" s="10"/>
      <c r="AS625" s="10"/>
      <c r="AT625" s="10"/>
      <c r="AU625" s="10"/>
      <c r="AV625" s="10"/>
      <c r="AW625" s="10"/>
      <c r="AX625" s="10"/>
      <c r="AY625" s="10"/>
      <c r="AZ625" s="10"/>
      <c r="BA625" s="10"/>
      <c r="BB625" s="10"/>
      <c r="BC625" s="10"/>
      <c r="BD625" s="10"/>
    </row>
    <row r="626" spans="1:56" ht="15" customHeight="1" x14ac:dyDescent="0.25">
      <c r="A626" s="10"/>
      <c r="B626" s="207"/>
      <c r="C626" s="207"/>
      <c r="D626" s="207"/>
      <c r="E626" s="207"/>
      <c r="F626" s="207"/>
      <c r="G626" s="207"/>
      <c r="H626" s="207"/>
      <c r="I626" s="207"/>
      <c r="J626" s="207"/>
      <c r="K626" s="207"/>
      <c r="L626" s="207"/>
      <c r="M626" s="207"/>
      <c r="N626" s="207"/>
      <c r="O626" s="207"/>
      <c r="P626" s="207"/>
      <c r="Q626" s="207"/>
      <c r="R626" s="207"/>
      <c r="S626" s="207"/>
      <c r="T626" s="207"/>
      <c r="U626" s="207"/>
      <c r="V626" s="207"/>
      <c r="W626" s="207"/>
      <c r="X626" s="207"/>
      <c r="Y626" s="207"/>
      <c r="Z626" s="207"/>
      <c r="AA626" s="207"/>
      <c r="AB626" s="207"/>
      <c r="AC626" s="207"/>
      <c r="AD626" s="207"/>
      <c r="AE626" s="207"/>
      <c r="AF626" s="207"/>
      <c r="AG626" s="207"/>
      <c r="AH626" s="207"/>
      <c r="AI626" s="207"/>
      <c r="AJ626" s="207"/>
      <c r="AK626" s="207"/>
      <c r="AL626" s="207"/>
      <c r="AM626" s="207"/>
      <c r="AN626" s="207"/>
      <c r="AO626" s="207"/>
      <c r="AP626" s="207"/>
      <c r="AQ626" s="10"/>
      <c r="AR626" s="10"/>
      <c r="AS626" s="10"/>
      <c r="AT626" s="10"/>
      <c r="AU626" s="10"/>
      <c r="AV626" s="10"/>
      <c r="AW626" s="10"/>
      <c r="AX626" s="10"/>
      <c r="AY626" s="10"/>
      <c r="AZ626" s="10"/>
      <c r="BA626" s="10"/>
      <c r="BB626" s="10"/>
      <c r="BC626" s="10"/>
      <c r="BD626" s="10"/>
    </row>
    <row r="627" spans="1:56" ht="15" customHeight="1" x14ac:dyDescent="0.25">
      <c r="A627" s="10"/>
      <c r="B627" s="207"/>
      <c r="C627" s="207"/>
      <c r="D627" s="207"/>
      <c r="E627" s="207"/>
      <c r="F627" s="207"/>
      <c r="G627" s="207"/>
      <c r="H627" s="207"/>
      <c r="I627" s="207"/>
      <c r="J627" s="207"/>
      <c r="K627" s="207"/>
      <c r="L627" s="207"/>
      <c r="M627" s="207"/>
      <c r="N627" s="207"/>
      <c r="O627" s="207"/>
      <c r="P627" s="207"/>
      <c r="Q627" s="207"/>
      <c r="R627" s="207"/>
      <c r="S627" s="207"/>
      <c r="T627" s="207"/>
      <c r="U627" s="207"/>
      <c r="V627" s="207"/>
      <c r="W627" s="207"/>
      <c r="X627" s="207"/>
      <c r="Y627" s="207"/>
      <c r="Z627" s="207"/>
      <c r="AA627" s="207"/>
      <c r="AB627" s="207"/>
      <c r="AC627" s="207"/>
      <c r="AD627" s="207"/>
      <c r="AE627" s="207"/>
      <c r="AF627" s="207"/>
      <c r="AG627" s="207"/>
      <c r="AH627" s="207"/>
      <c r="AI627" s="207"/>
      <c r="AJ627" s="207"/>
      <c r="AK627" s="207"/>
      <c r="AL627" s="207"/>
      <c r="AM627" s="207"/>
      <c r="AN627" s="207"/>
      <c r="AO627" s="207"/>
      <c r="AP627" s="207"/>
      <c r="AQ627" s="10"/>
      <c r="AR627" s="10"/>
      <c r="AS627" s="10"/>
      <c r="AT627" s="10"/>
      <c r="AU627" s="10"/>
      <c r="AV627" s="10"/>
      <c r="AW627" s="10"/>
      <c r="AX627" s="10"/>
      <c r="AY627" s="10"/>
      <c r="AZ627" s="10"/>
      <c r="BA627" s="10"/>
      <c r="BB627" s="10"/>
      <c r="BC627" s="10"/>
      <c r="BD627" s="10"/>
    </row>
    <row r="628" spans="1:56" ht="15" customHeight="1" x14ac:dyDescent="0.25">
      <c r="A628" s="10"/>
      <c r="B628" s="207"/>
      <c r="C628" s="207"/>
      <c r="D628" s="207"/>
      <c r="E628" s="207"/>
      <c r="F628" s="207"/>
      <c r="G628" s="207"/>
      <c r="H628" s="207"/>
      <c r="I628" s="207"/>
      <c r="J628" s="207"/>
      <c r="K628" s="207"/>
      <c r="L628" s="207"/>
      <c r="M628" s="207"/>
      <c r="N628" s="207"/>
      <c r="O628" s="207"/>
      <c r="P628" s="207"/>
      <c r="Q628" s="207"/>
      <c r="R628" s="207"/>
      <c r="S628" s="207"/>
      <c r="T628" s="207"/>
      <c r="U628" s="207"/>
      <c r="V628" s="207"/>
      <c r="W628" s="207"/>
      <c r="X628" s="207"/>
      <c r="Y628" s="207"/>
      <c r="Z628" s="207"/>
      <c r="AA628" s="207"/>
      <c r="AB628" s="207"/>
      <c r="AC628" s="207"/>
      <c r="AD628" s="207"/>
      <c r="AE628" s="207"/>
      <c r="AF628" s="207"/>
      <c r="AG628" s="207"/>
      <c r="AH628" s="207"/>
      <c r="AI628" s="207"/>
      <c r="AJ628" s="207"/>
      <c r="AK628" s="207"/>
      <c r="AL628" s="207"/>
      <c r="AM628" s="207"/>
      <c r="AN628" s="207"/>
      <c r="AO628" s="207"/>
      <c r="AP628" s="207"/>
      <c r="AQ628" s="10"/>
      <c r="AR628" s="10"/>
      <c r="AS628" s="10"/>
      <c r="AT628" s="10"/>
      <c r="AU628" s="10"/>
      <c r="AV628" s="10"/>
      <c r="AW628" s="10"/>
      <c r="AX628" s="10"/>
      <c r="AY628" s="10"/>
      <c r="AZ628" s="10"/>
      <c r="BA628" s="10"/>
      <c r="BB628" s="10"/>
      <c r="BC628" s="10"/>
      <c r="BD628" s="10"/>
    </row>
    <row r="629" spans="1:56" ht="15" customHeight="1" x14ac:dyDescent="0.25">
      <c r="A629" s="10"/>
      <c r="B629" s="207"/>
      <c r="C629" s="207"/>
      <c r="D629" s="207"/>
      <c r="E629" s="207"/>
      <c r="F629" s="207"/>
      <c r="G629" s="207"/>
      <c r="H629" s="207"/>
      <c r="I629" s="207"/>
      <c r="J629" s="207"/>
      <c r="K629" s="207"/>
      <c r="L629" s="207"/>
      <c r="M629" s="207"/>
      <c r="N629" s="207"/>
      <c r="O629" s="207"/>
      <c r="P629" s="207"/>
      <c r="Q629" s="207"/>
      <c r="R629" s="207"/>
      <c r="S629" s="207"/>
      <c r="T629" s="207"/>
      <c r="U629" s="207"/>
      <c r="V629" s="207"/>
      <c r="W629" s="207"/>
      <c r="X629" s="207"/>
      <c r="Y629" s="207"/>
      <c r="Z629" s="207"/>
      <c r="AA629" s="207"/>
      <c r="AB629" s="207"/>
      <c r="AC629" s="207"/>
      <c r="AD629" s="207"/>
      <c r="AE629" s="207"/>
      <c r="AF629" s="207"/>
      <c r="AG629" s="207"/>
      <c r="AH629" s="207"/>
      <c r="AI629" s="207"/>
      <c r="AJ629" s="207"/>
      <c r="AK629" s="207"/>
      <c r="AL629" s="207"/>
      <c r="AM629" s="207"/>
      <c r="AN629" s="207"/>
      <c r="AO629" s="207"/>
      <c r="AP629" s="207"/>
      <c r="AQ629" s="10"/>
      <c r="AR629" s="10"/>
      <c r="AS629" s="10"/>
      <c r="AT629" s="10"/>
      <c r="AU629" s="10"/>
      <c r="AV629" s="10"/>
      <c r="AW629" s="10"/>
      <c r="AX629" s="10"/>
      <c r="AY629" s="10"/>
      <c r="AZ629" s="10"/>
      <c r="BA629" s="10"/>
      <c r="BB629" s="10"/>
      <c r="BC629" s="10"/>
      <c r="BD629" s="10"/>
    </row>
    <row r="630" spans="1:56" ht="15" customHeight="1" x14ac:dyDescent="0.25">
      <c r="A630" s="53"/>
      <c r="B630" s="186" t="s">
        <v>246</v>
      </c>
      <c r="C630" s="186"/>
      <c r="D630" s="186"/>
      <c r="E630" s="186"/>
      <c r="F630" s="186"/>
      <c r="G630" s="186"/>
      <c r="H630" s="186"/>
      <c r="I630" s="186"/>
      <c r="J630" s="186"/>
      <c r="K630" s="186"/>
      <c r="L630" s="186"/>
      <c r="M630" s="186"/>
      <c r="N630" s="186"/>
      <c r="O630" s="186"/>
      <c r="P630" s="186"/>
      <c r="Q630" s="186"/>
      <c r="R630" s="186"/>
      <c r="S630" s="186"/>
      <c r="T630" s="186"/>
      <c r="U630" s="191" t="s">
        <v>247</v>
      </c>
      <c r="V630" s="191"/>
      <c r="W630" s="191"/>
      <c r="X630" s="191"/>
      <c r="Y630" s="191"/>
      <c r="Z630" s="191"/>
      <c r="AA630" s="191"/>
      <c r="AB630" s="191"/>
      <c r="AC630" s="191"/>
      <c r="AD630" s="191"/>
      <c r="AE630" s="191"/>
      <c r="AF630" s="191"/>
      <c r="AG630" s="191"/>
      <c r="AH630" s="191"/>
      <c r="AI630" s="191"/>
      <c r="AJ630" s="191"/>
      <c r="AK630" s="191"/>
      <c r="AL630" s="20" t="s">
        <v>248</v>
      </c>
      <c r="AM630" s="20"/>
      <c r="AN630" s="20"/>
      <c r="AO630" s="54"/>
      <c r="AP630" s="54"/>
      <c r="AQ630" s="20"/>
      <c r="AR630" s="20"/>
      <c r="AS630" s="20"/>
      <c r="AT630" s="20"/>
      <c r="AU630" s="20"/>
      <c r="AV630" s="20"/>
      <c r="AW630" s="20"/>
      <c r="AX630" s="20"/>
      <c r="AY630" s="20"/>
      <c r="AZ630" s="20"/>
      <c r="BA630" s="20"/>
      <c r="BB630" s="20"/>
      <c r="BC630" s="20"/>
      <c r="BD630" s="20"/>
    </row>
    <row r="631" spans="1:56" ht="30" customHeight="1" x14ac:dyDescent="0.25">
      <c r="A631" s="1"/>
      <c r="B631" s="10"/>
      <c r="C631" s="10"/>
      <c r="D631" s="10"/>
      <c r="E631" s="10"/>
      <c r="F631" s="10"/>
      <c r="G631" s="10"/>
      <c r="H631" s="10"/>
      <c r="I631" s="10"/>
      <c r="J631" s="10"/>
      <c r="K631" s="10"/>
      <c r="L631" s="10"/>
      <c r="M631" s="10"/>
      <c r="N631" s="10"/>
      <c r="O631" s="10"/>
      <c r="P631" s="10"/>
      <c r="Q631" s="187" t="s">
        <v>222</v>
      </c>
      <c r="R631" s="188"/>
      <c r="S631" s="188"/>
      <c r="T631" s="188"/>
      <c r="U631" s="188"/>
      <c r="V631" s="188"/>
      <c r="W631" s="188"/>
      <c r="X631" s="188"/>
      <c r="Y631" s="10"/>
      <c r="Z631" s="187" t="s">
        <v>249</v>
      </c>
      <c r="AA631" s="187"/>
      <c r="AB631" s="187"/>
      <c r="AC631" s="187"/>
      <c r="AD631" s="187"/>
      <c r="AE631" s="187"/>
      <c r="AF631" s="187"/>
      <c r="AG631" s="187"/>
      <c r="AH631" s="88"/>
      <c r="AI631" s="88"/>
      <c r="AJ631" s="178" t="s">
        <v>250</v>
      </c>
      <c r="AK631" s="178"/>
      <c r="AL631" s="178"/>
      <c r="AM631" s="178"/>
      <c r="AN631" s="178"/>
      <c r="AO631" s="178"/>
      <c r="AP631" s="178"/>
      <c r="AQ631" s="10"/>
      <c r="AR631" s="10"/>
      <c r="AS631" s="10"/>
      <c r="AT631" s="10"/>
      <c r="AU631" s="10"/>
      <c r="AV631" s="10"/>
      <c r="AW631" s="10"/>
      <c r="AX631" s="10"/>
      <c r="AY631" s="10"/>
      <c r="AZ631" s="10"/>
      <c r="BA631" s="10"/>
      <c r="BB631" s="10"/>
      <c r="BC631" s="10"/>
      <c r="BD631" s="10"/>
    </row>
    <row r="632" spans="1:56" ht="2.25" customHeight="1" x14ac:dyDescent="0.25">
      <c r="A632" s="1"/>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55"/>
      <c r="AK632" s="55"/>
      <c r="AL632" s="55"/>
      <c r="AM632" s="55"/>
      <c r="AN632" s="55"/>
      <c r="AO632" s="55"/>
      <c r="AP632" s="55"/>
      <c r="AQ632" s="10"/>
      <c r="AR632" s="10"/>
      <c r="AS632" s="10"/>
      <c r="AT632" s="10"/>
      <c r="AU632" s="10"/>
      <c r="AV632" s="10"/>
      <c r="AW632" s="10"/>
      <c r="AX632" s="10"/>
      <c r="AY632" s="10"/>
      <c r="AZ632" s="10"/>
      <c r="BA632" s="10"/>
      <c r="BB632" s="10"/>
      <c r="BC632" s="10"/>
      <c r="BD632" s="10"/>
    </row>
    <row r="633" spans="1:56" ht="15" customHeight="1" x14ac:dyDescent="0.25">
      <c r="A633" s="1"/>
      <c r="B633" s="95" t="s">
        <v>251</v>
      </c>
      <c r="C633" s="88"/>
      <c r="D633" s="88"/>
      <c r="E633" s="88"/>
      <c r="F633" s="88"/>
      <c r="G633" s="88"/>
      <c r="H633" s="88"/>
      <c r="I633" s="88"/>
      <c r="J633" s="88"/>
      <c r="K633" s="88"/>
      <c r="L633" s="88"/>
      <c r="M633" s="88"/>
      <c r="N633" s="88"/>
      <c r="O633" s="88"/>
      <c r="P633" s="10"/>
      <c r="Q633" s="119"/>
      <c r="R633" s="189"/>
      <c r="S633" s="189"/>
      <c r="T633" s="189"/>
      <c r="U633" s="189"/>
      <c r="V633" s="190"/>
      <c r="W633" s="88" t="s">
        <v>169</v>
      </c>
      <c r="X633" s="88"/>
      <c r="Y633" s="10"/>
      <c r="Z633" s="230"/>
      <c r="AA633" s="231"/>
      <c r="AB633" s="231"/>
      <c r="AC633" s="231"/>
      <c r="AD633" s="231"/>
      <c r="AE633" s="231"/>
      <c r="AF633" s="231"/>
      <c r="AG633" s="232"/>
      <c r="AH633" s="88" t="s">
        <v>128</v>
      </c>
      <c r="AI633" s="88"/>
      <c r="AJ633" s="256">
        <f>IF(Q633&lt;&gt;0,IF(Z633&lt;&gt;0,Z633/(Q633+Q637*(Q633/(Q633+Q635))),0),0)+IF(AND(Q633=0,Q635=0,Q637&lt;&gt;0),Z633/Q637,0)</f>
        <v>0</v>
      </c>
      <c r="AK633" s="257"/>
      <c r="AL633" s="257"/>
      <c r="AM633" s="257"/>
      <c r="AN633" s="258"/>
      <c r="AO633" s="10" t="s">
        <v>128</v>
      </c>
      <c r="AP633" s="10"/>
      <c r="AQ633" s="10"/>
      <c r="AR633" s="10"/>
      <c r="AS633" s="10"/>
      <c r="AT633" s="10"/>
      <c r="AU633" s="10"/>
      <c r="AV633" s="10"/>
      <c r="AW633" s="10"/>
      <c r="AX633" s="10"/>
      <c r="AY633" s="10"/>
      <c r="AZ633" s="10"/>
      <c r="BA633" s="10"/>
      <c r="BB633" s="10"/>
      <c r="BC633" s="10"/>
      <c r="BD633" s="10"/>
    </row>
    <row r="634" spans="1:56" ht="2.25" customHeight="1" x14ac:dyDescent="0.25">
      <c r="A634" s="1"/>
      <c r="B634" s="10"/>
      <c r="C634" s="10"/>
      <c r="D634" s="10"/>
      <c r="E634" s="10"/>
      <c r="F634" s="10"/>
      <c r="G634" s="10"/>
      <c r="H634" s="10"/>
      <c r="I634" s="10"/>
      <c r="J634" s="10"/>
      <c r="K634" s="10"/>
      <c r="L634" s="10"/>
      <c r="M634" s="10"/>
      <c r="N634" s="10"/>
      <c r="O634" s="9"/>
      <c r="P634" s="9"/>
      <c r="Q634" s="10"/>
      <c r="R634" s="10"/>
      <c r="S634" s="10"/>
      <c r="T634" s="10"/>
      <c r="U634" s="10"/>
      <c r="V634" s="10"/>
      <c r="W634" s="10"/>
      <c r="X634" s="10"/>
      <c r="Y634" s="10"/>
      <c r="Z634" s="10"/>
      <c r="AA634" s="10"/>
      <c r="AB634" s="10"/>
      <c r="AC634" s="10"/>
      <c r="AD634" s="10"/>
      <c r="AE634" s="10"/>
      <c r="AF634" s="10"/>
      <c r="AG634" s="10"/>
      <c r="AH634" s="10"/>
      <c r="AI634" s="10"/>
      <c r="AJ634" s="62"/>
      <c r="AK634" s="62"/>
      <c r="AL634" s="62"/>
      <c r="AM634" s="62"/>
      <c r="AN634" s="62"/>
      <c r="AO634" s="10"/>
      <c r="AP634" s="10"/>
      <c r="AQ634" s="10"/>
      <c r="AR634" s="10"/>
      <c r="AS634" s="10"/>
      <c r="AT634" s="10"/>
      <c r="AU634" s="10"/>
      <c r="AV634" s="10"/>
      <c r="AW634" s="10"/>
      <c r="AX634" s="10"/>
      <c r="AY634" s="10"/>
      <c r="AZ634" s="10"/>
      <c r="BA634" s="10"/>
      <c r="BB634" s="10"/>
      <c r="BC634" s="10"/>
      <c r="BD634" s="10"/>
    </row>
    <row r="635" spans="1:56" ht="15" customHeight="1" x14ac:dyDescent="0.25">
      <c r="A635" s="1"/>
      <c r="B635" s="95" t="s">
        <v>252</v>
      </c>
      <c r="C635" s="88"/>
      <c r="D635" s="88"/>
      <c r="E635" s="88"/>
      <c r="F635" s="88"/>
      <c r="G635" s="88"/>
      <c r="H635" s="88"/>
      <c r="I635" s="88"/>
      <c r="J635" s="88"/>
      <c r="K635" s="88"/>
      <c r="L635" s="88"/>
      <c r="M635" s="88"/>
      <c r="N635" s="88"/>
      <c r="O635" s="88"/>
      <c r="P635" s="10"/>
      <c r="Q635" s="119"/>
      <c r="R635" s="189"/>
      <c r="S635" s="189"/>
      <c r="T635" s="189"/>
      <c r="U635" s="189"/>
      <c r="V635" s="190"/>
      <c r="W635" s="88" t="s">
        <v>169</v>
      </c>
      <c r="X635" s="88"/>
      <c r="Y635" s="10"/>
      <c r="Z635" s="230"/>
      <c r="AA635" s="231"/>
      <c r="AB635" s="231"/>
      <c r="AC635" s="231"/>
      <c r="AD635" s="231"/>
      <c r="AE635" s="231"/>
      <c r="AF635" s="231"/>
      <c r="AG635" s="232"/>
      <c r="AH635" s="88" t="s">
        <v>128</v>
      </c>
      <c r="AI635" s="88"/>
      <c r="AJ635" s="256">
        <f>IF(Q635&lt;&gt;0,IF(Z635&lt;&gt;0,Z635/(Q635+Q637*(Q635/(Q635+Q633))),0),0)</f>
        <v>0</v>
      </c>
      <c r="AK635" s="257"/>
      <c r="AL635" s="257"/>
      <c r="AM635" s="257"/>
      <c r="AN635" s="258"/>
      <c r="AO635" s="10" t="s">
        <v>128</v>
      </c>
      <c r="AP635" s="10"/>
      <c r="AQ635" s="10"/>
      <c r="AR635" s="10"/>
      <c r="AS635" s="10"/>
      <c r="AT635" s="10"/>
      <c r="AU635" s="10"/>
      <c r="AV635" s="10"/>
      <c r="AW635" s="10"/>
      <c r="AX635" s="10"/>
      <c r="AY635" s="10"/>
      <c r="AZ635" s="10"/>
      <c r="BA635" s="10"/>
      <c r="BB635" s="10"/>
      <c r="BC635" s="10"/>
      <c r="BD635" s="10"/>
    </row>
    <row r="636" spans="1:56" ht="2.25" customHeight="1" x14ac:dyDescent="0.25">
      <c r="A636" s="1"/>
      <c r="B636" s="10"/>
      <c r="C636" s="10"/>
      <c r="D636" s="10"/>
      <c r="E636" s="10"/>
      <c r="F636" s="10"/>
      <c r="G636" s="10"/>
      <c r="H636" s="10"/>
      <c r="I636" s="10"/>
      <c r="J636" s="10"/>
      <c r="K636" s="10"/>
      <c r="L636" s="10"/>
      <c r="M636" s="10"/>
      <c r="N636" s="10"/>
      <c r="O636" s="9"/>
      <c r="P636" s="9"/>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row>
    <row r="637" spans="1:56" ht="15" customHeight="1" x14ac:dyDescent="0.25">
      <c r="A637" s="1"/>
      <c r="B637" s="95" t="s">
        <v>253</v>
      </c>
      <c r="C637" s="88"/>
      <c r="D637" s="88"/>
      <c r="E637" s="88"/>
      <c r="F637" s="88"/>
      <c r="G637" s="88"/>
      <c r="H637" s="88"/>
      <c r="I637" s="88"/>
      <c r="J637" s="88"/>
      <c r="K637" s="88"/>
      <c r="L637" s="88"/>
      <c r="M637" s="88"/>
      <c r="N637" s="88"/>
      <c r="O637" s="88"/>
      <c r="P637" s="10"/>
      <c r="Q637" s="119"/>
      <c r="R637" s="189"/>
      <c r="S637" s="189"/>
      <c r="T637" s="189"/>
      <c r="U637" s="189"/>
      <c r="V637" s="190"/>
      <c r="W637" s="88" t="s">
        <v>169</v>
      </c>
      <c r="X637" s="88"/>
      <c r="Y637" s="10"/>
      <c r="Z637" s="253">
        <f>IF((Q633+Q635+Q637)&lt;&gt;0,Q637/(Q633+Q635+Q637)*(Z633+Z635),0)</f>
        <v>0</v>
      </c>
      <c r="AA637" s="254"/>
      <c r="AB637" s="254"/>
      <c r="AC637" s="254"/>
      <c r="AD637" s="254"/>
      <c r="AE637" s="254"/>
      <c r="AF637" s="254"/>
      <c r="AG637" s="255"/>
      <c r="AH637" s="88" t="s">
        <v>128</v>
      </c>
      <c r="AI637" s="88"/>
      <c r="AJ637" s="10"/>
      <c r="AK637" s="10"/>
      <c r="AL637" s="10"/>
      <c r="AM637" s="10"/>
      <c r="AN637" s="10"/>
      <c r="AO637" s="10"/>
      <c r="AP637" s="10"/>
      <c r="AQ637" s="10"/>
      <c r="AR637" s="10"/>
      <c r="AS637" s="10"/>
      <c r="AT637" s="10"/>
      <c r="AU637" s="10"/>
      <c r="AV637" s="10"/>
      <c r="AW637" s="10"/>
      <c r="AX637" s="10"/>
      <c r="AY637" s="10"/>
      <c r="AZ637" s="10"/>
      <c r="BA637" s="10"/>
      <c r="BB637" s="10"/>
      <c r="BC637" s="10"/>
      <c r="BD637" s="10"/>
    </row>
    <row r="638" spans="1:56" ht="15" customHeight="1" x14ac:dyDescent="0.25">
      <c r="A638" s="1"/>
      <c r="B638" s="9"/>
      <c r="C638" s="10"/>
      <c r="D638" s="10"/>
      <c r="E638" s="10"/>
      <c r="F638" s="10"/>
      <c r="G638" s="10"/>
      <c r="H638" s="10"/>
      <c r="I638" s="10"/>
      <c r="J638" s="10"/>
      <c r="K638" s="10"/>
      <c r="L638" s="10"/>
      <c r="M638" s="10"/>
      <c r="N638" s="10"/>
      <c r="O638" s="10"/>
      <c r="P638" s="10"/>
      <c r="Q638" s="25"/>
      <c r="R638" s="25"/>
      <c r="S638" s="25"/>
      <c r="T638" s="25"/>
      <c r="U638" s="25"/>
      <c r="V638" s="25"/>
      <c r="W638" s="10"/>
      <c r="X638" s="10"/>
      <c r="Y638" s="10"/>
      <c r="Z638" s="56"/>
      <c r="AA638" s="56"/>
      <c r="AB638" s="56"/>
      <c r="AC638" s="56"/>
      <c r="AD638" s="56"/>
      <c r="AE638" s="56"/>
      <c r="AF638" s="56"/>
      <c r="AG638" s="56"/>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row>
    <row r="639" spans="1:56" ht="15" customHeight="1" x14ac:dyDescent="0.25">
      <c r="A639" s="97"/>
      <c r="B639" s="97"/>
      <c r="C639" s="97"/>
      <c r="D639" s="97"/>
      <c r="E639" s="97"/>
      <c r="F639" s="97"/>
      <c r="G639" s="97"/>
      <c r="H639" s="97"/>
      <c r="I639" s="97"/>
      <c r="J639" s="97"/>
      <c r="K639" s="97"/>
      <c r="L639" s="97"/>
      <c r="M639" s="97"/>
      <c r="N639" s="97"/>
      <c r="O639" s="97"/>
      <c r="P639" s="97"/>
      <c r="Q639" s="97"/>
      <c r="R639" s="97"/>
      <c r="S639" s="97"/>
      <c r="T639" s="97"/>
      <c r="U639" s="97"/>
      <c r="V639" s="97"/>
      <c r="W639" s="97"/>
      <c r="X639" s="97"/>
      <c r="Y639" s="97"/>
      <c r="Z639" s="97"/>
      <c r="AA639" s="97"/>
      <c r="AB639" s="97"/>
      <c r="AC639" s="97"/>
      <c r="AD639" s="97"/>
      <c r="AE639" s="97"/>
      <c r="AF639" s="97"/>
      <c r="AG639" s="97"/>
      <c r="AH639" s="97"/>
      <c r="AI639" s="97"/>
      <c r="AJ639" s="97"/>
      <c r="AK639" s="97"/>
      <c r="AL639" s="97"/>
      <c r="AM639" s="97"/>
      <c r="AN639" s="97"/>
      <c r="AO639" s="97"/>
      <c r="AP639" s="97"/>
      <c r="AQ639" s="10"/>
      <c r="AR639" s="10"/>
      <c r="AS639" s="10"/>
      <c r="AT639" s="10"/>
      <c r="AU639" s="10"/>
      <c r="AV639" s="10"/>
      <c r="AW639" s="10"/>
      <c r="AX639" s="10"/>
      <c r="AY639" s="10"/>
      <c r="AZ639" s="10"/>
      <c r="BA639" s="10"/>
      <c r="BB639" s="10"/>
      <c r="BC639" s="10"/>
      <c r="BD639" s="10"/>
    </row>
    <row r="640" spans="1:56" ht="15" customHeight="1" x14ac:dyDescent="0.25">
      <c r="A640" s="1">
        <v>56</v>
      </c>
      <c r="B640" s="138" t="s">
        <v>254</v>
      </c>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c r="AN640" s="122"/>
      <c r="AO640" s="122"/>
      <c r="AP640" s="122"/>
      <c r="AQ640" s="10"/>
      <c r="AR640" s="10"/>
      <c r="AS640" s="10"/>
      <c r="AT640" s="10"/>
      <c r="AU640" s="10"/>
      <c r="AV640" s="10"/>
      <c r="AW640" s="10"/>
      <c r="AX640" s="10"/>
      <c r="AY640" s="10"/>
      <c r="AZ640" s="10"/>
      <c r="BA640" s="10"/>
      <c r="BB640" s="10"/>
      <c r="BC640" s="10"/>
      <c r="BD640" s="10"/>
    </row>
    <row r="641" spans="1:56" ht="2.25" customHeight="1" x14ac:dyDescent="0.25">
      <c r="A641" s="1"/>
      <c r="B641" s="10"/>
      <c r="C641" s="10"/>
      <c r="D641" s="10"/>
      <c r="E641" s="10"/>
      <c r="F641" s="10"/>
      <c r="G641" s="10"/>
      <c r="H641" s="10"/>
      <c r="I641" s="10"/>
      <c r="J641" s="10"/>
      <c r="K641" s="10"/>
      <c r="L641" s="10"/>
      <c r="M641" s="10"/>
      <c r="N641" s="9"/>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row>
    <row r="642" spans="1:56" ht="15" customHeight="1" x14ac:dyDescent="0.25">
      <c r="A642" s="1"/>
      <c r="B642" s="10"/>
      <c r="C642" s="10"/>
      <c r="D642" s="10"/>
      <c r="E642" s="10"/>
      <c r="F642" s="10"/>
      <c r="G642" s="10"/>
      <c r="H642" s="10"/>
      <c r="I642" s="10"/>
      <c r="J642" s="10"/>
      <c r="K642" s="10"/>
      <c r="L642" s="10"/>
      <c r="M642" s="10"/>
      <c r="N642" s="10"/>
      <c r="O642" s="10"/>
      <c r="P642" s="10"/>
      <c r="Q642" s="187" t="s">
        <v>222</v>
      </c>
      <c r="R642" s="188"/>
      <c r="S642" s="188"/>
      <c r="T642" s="188"/>
      <c r="U642" s="188"/>
      <c r="V642" s="188"/>
      <c r="W642" s="188"/>
      <c r="X642" s="188"/>
      <c r="Y642" s="10"/>
      <c r="Z642" s="187" t="s">
        <v>249</v>
      </c>
      <c r="AA642" s="187"/>
      <c r="AB642" s="187"/>
      <c r="AC642" s="187"/>
      <c r="AD642" s="187"/>
      <c r="AE642" s="187"/>
      <c r="AF642" s="187"/>
      <c r="AG642" s="187"/>
      <c r="AH642" s="88"/>
      <c r="AI642" s="88"/>
      <c r="AJ642" s="10"/>
      <c r="AK642" s="10"/>
      <c r="AL642" s="10"/>
      <c r="AM642" s="10"/>
      <c r="AN642" s="10"/>
      <c r="AO642" s="10"/>
      <c r="AP642" s="10"/>
      <c r="AQ642" s="10"/>
      <c r="AR642" s="10"/>
      <c r="AS642" s="10"/>
      <c r="AT642" s="10"/>
      <c r="AU642" s="10"/>
      <c r="AV642" s="10"/>
      <c r="AW642" s="10"/>
      <c r="AX642" s="10"/>
      <c r="AY642" s="10"/>
      <c r="AZ642" s="10"/>
      <c r="BA642" s="10"/>
      <c r="BB642" s="10"/>
      <c r="BC642" s="10"/>
      <c r="BD642" s="10"/>
    </row>
    <row r="643" spans="1:56" ht="2.25" customHeight="1" x14ac:dyDescent="0.25">
      <c r="A643" s="1"/>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row>
    <row r="644" spans="1:56" ht="15" customHeight="1" x14ac:dyDescent="0.25">
      <c r="A644" s="1"/>
      <c r="B644" s="95" t="s">
        <v>213</v>
      </c>
      <c r="C644" s="88"/>
      <c r="D644" s="88"/>
      <c r="E644" s="88"/>
      <c r="F644" s="88"/>
      <c r="G644" s="88"/>
      <c r="H644" s="88"/>
      <c r="I644" s="88"/>
      <c r="J644" s="88"/>
      <c r="K644" s="88"/>
      <c r="L644" s="88"/>
      <c r="M644" s="88"/>
      <c r="N644" s="88"/>
      <c r="O644" s="88"/>
      <c r="P644" s="10"/>
      <c r="Q644" s="119"/>
      <c r="R644" s="189"/>
      <c r="S644" s="189"/>
      <c r="T644" s="189"/>
      <c r="U644" s="189"/>
      <c r="V644" s="190"/>
      <c r="W644" s="88" t="s">
        <v>169</v>
      </c>
      <c r="X644" s="88"/>
      <c r="Y644" s="10"/>
      <c r="Z644" s="230"/>
      <c r="AA644" s="231"/>
      <c r="AB644" s="231"/>
      <c r="AC644" s="231"/>
      <c r="AD644" s="231"/>
      <c r="AE644" s="231"/>
      <c r="AF644" s="231"/>
      <c r="AG644" s="232"/>
      <c r="AH644" s="88" t="s">
        <v>128</v>
      </c>
      <c r="AI644" s="88"/>
      <c r="AJ644" s="10"/>
      <c r="AK644" s="10"/>
      <c r="AL644" s="10"/>
      <c r="AM644" s="10"/>
      <c r="AN644" s="10"/>
      <c r="AO644" s="10"/>
      <c r="AP644" s="10"/>
      <c r="AQ644" s="10"/>
      <c r="AR644" s="10"/>
      <c r="AS644" s="10"/>
      <c r="AT644" s="10"/>
      <c r="AU644" s="10"/>
      <c r="AV644" s="10"/>
      <c r="AW644" s="10"/>
      <c r="AX644" s="10"/>
      <c r="AY644" s="10"/>
      <c r="AZ644" s="10"/>
      <c r="BA644" s="10"/>
      <c r="BB644" s="10"/>
      <c r="BC644" s="10"/>
      <c r="BD644" s="10"/>
    </row>
    <row r="645" spans="1:56" ht="2.25" customHeight="1" x14ac:dyDescent="0.25">
      <c r="A645" s="1"/>
      <c r="B645" s="10"/>
      <c r="C645" s="10"/>
      <c r="D645" s="10"/>
      <c r="E645" s="10"/>
      <c r="F645" s="10"/>
      <c r="G645" s="10"/>
      <c r="H645" s="10"/>
      <c r="I645" s="10"/>
      <c r="J645" s="10"/>
      <c r="K645" s="10"/>
      <c r="L645" s="10"/>
      <c r="M645" s="10"/>
      <c r="N645" s="10"/>
      <c r="O645" s="9"/>
      <c r="P645" s="9"/>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row>
    <row r="646" spans="1:56" ht="15" customHeight="1" x14ac:dyDescent="0.25">
      <c r="A646" s="1"/>
      <c r="B646" s="95" t="s">
        <v>255</v>
      </c>
      <c r="C646" s="88"/>
      <c r="D646" s="88"/>
      <c r="E646" s="88"/>
      <c r="F646" s="88"/>
      <c r="G646" s="88"/>
      <c r="H646" s="88"/>
      <c r="I646" s="88"/>
      <c r="J646" s="88"/>
      <c r="K646" s="88"/>
      <c r="L646" s="88"/>
      <c r="M646" s="88"/>
      <c r="N646" s="88"/>
      <c r="O646" s="88"/>
      <c r="P646" s="10"/>
      <c r="Q646" s="119"/>
      <c r="R646" s="189"/>
      <c r="S646" s="189"/>
      <c r="T646" s="189"/>
      <c r="U646" s="189"/>
      <c r="V646" s="190"/>
      <c r="W646" s="88" t="s">
        <v>169</v>
      </c>
      <c r="X646" s="88"/>
      <c r="Y646" s="10"/>
      <c r="Z646" s="230"/>
      <c r="AA646" s="231"/>
      <c r="AB646" s="231"/>
      <c r="AC646" s="231"/>
      <c r="AD646" s="231"/>
      <c r="AE646" s="231"/>
      <c r="AF646" s="231"/>
      <c r="AG646" s="232"/>
      <c r="AH646" s="88" t="s">
        <v>128</v>
      </c>
      <c r="AI646" s="88"/>
      <c r="AJ646" s="10"/>
      <c r="AK646" s="10"/>
      <c r="AL646" s="10"/>
      <c r="AM646" s="10"/>
      <c r="AN646" s="10"/>
      <c r="AO646" s="10"/>
      <c r="AP646" s="10"/>
      <c r="AQ646" s="10"/>
      <c r="AR646" s="10"/>
      <c r="AS646" s="10"/>
      <c r="AT646" s="10"/>
      <c r="AU646" s="10"/>
      <c r="AV646" s="10"/>
      <c r="AW646" s="10"/>
      <c r="AX646" s="10"/>
      <c r="AY646" s="10"/>
      <c r="AZ646" s="10"/>
      <c r="BA646" s="10"/>
      <c r="BB646" s="10"/>
      <c r="BC646" s="10"/>
      <c r="BD646" s="10"/>
    </row>
    <row r="647" spans="1:56" ht="2.25" customHeight="1" x14ac:dyDescent="0.25">
      <c r="A647" s="1"/>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row>
    <row r="648" spans="1:56" ht="15" customHeight="1" x14ac:dyDescent="0.25">
      <c r="A648" s="1"/>
      <c r="B648" s="95" t="s">
        <v>214</v>
      </c>
      <c r="C648" s="88"/>
      <c r="D648" s="88"/>
      <c r="E648" s="88"/>
      <c r="F648" s="88"/>
      <c r="G648" s="88"/>
      <c r="H648" s="88"/>
      <c r="I648" s="88"/>
      <c r="J648" s="88"/>
      <c r="K648" s="88"/>
      <c r="L648" s="88"/>
      <c r="M648" s="88"/>
      <c r="N648" s="88"/>
      <c r="O648" s="88"/>
      <c r="P648" s="12"/>
      <c r="Q648" s="119"/>
      <c r="R648" s="189"/>
      <c r="S648" s="189"/>
      <c r="T648" s="189"/>
      <c r="U648" s="189"/>
      <c r="V648" s="190"/>
      <c r="W648" s="88" t="s">
        <v>169</v>
      </c>
      <c r="X648" s="88"/>
      <c r="Y648" s="10"/>
      <c r="Z648" s="230"/>
      <c r="AA648" s="231"/>
      <c r="AB648" s="231"/>
      <c r="AC648" s="231"/>
      <c r="AD648" s="231"/>
      <c r="AE648" s="231"/>
      <c r="AF648" s="231"/>
      <c r="AG648" s="232"/>
      <c r="AH648" s="88" t="s">
        <v>128</v>
      </c>
      <c r="AI648" s="88"/>
      <c r="AJ648" s="10"/>
      <c r="AK648" s="10"/>
      <c r="AL648" s="10"/>
      <c r="AM648" s="10"/>
      <c r="AN648" s="10"/>
      <c r="AO648" s="10"/>
      <c r="AP648" s="10"/>
      <c r="AQ648" s="10"/>
      <c r="AR648" s="10"/>
      <c r="AS648" s="10"/>
      <c r="AT648" s="10"/>
      <c r="AU648" s="10"/>
      <c r="AV648" s="10"/>
      <c r="AW648" s="10"/>
      <c r="AX648" s="10"/>
      <c r="AY648" s="10"/>
      <c r="AZ648" s="10"/>
      <c r="BA648" s="10"/>
      <c r="BB648" s="10"/>
      <c r="BC648" s="10"/>
      <c r="BD648" s="10"/>
    </row>
    <row r="649" spans="1:56" ht="2.25" customHeight="1" x14ac:dyDescent="0.25">
      <c r="A649" s="1"/>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row>
    <row r="650" spans="1:56" ht="15" customHeight="1" x14ac:dyDescent="0.25">
      <c r="A650" s="1"/>
      <c r="B650" s="95" t="s">
        <v>215</v>
      </c>
      <c r="C650" s="88"/>
      <c r="D650" s="88"/>
      <c r="E650" s="88"/>
      <c r="F650" s="88"/>
      <c r="G650" s="88"/>
      <c r="H650" s="88"/>
      <c r="I650" s="88"/>
      <c r="J650" s="88"/>
      <c r="K650" s="88"/>
      <c r="L650" s="88"/>
      <c r="M650" s="88"/>
      <c r="N650" s="88"/>
      <c r="O650" s="88"/>
      <c r="P650" s="10"/>
      <c r="Q650" s="119"/>
      <c r="R650" s="189"/>
      <c r="S650" s="189"/>
      <c r="T650" s="189"/>
      <c r="U650" s="189"/>
      <c r="V650" s="190"/>
      <c r="W650" s="88" t="s">
        <v>169</v>
      </c>
      <c r="X650" s="88"/>
      <c r="Y650" s="10"/>
      <c r="Z650" s="230"/>
      <c r="AA650" s="231"/>
      <c r="AB650" s="231"/>
      <c r="AC650" s="231"/>
      <c r="AD650" s="231"/>
      <c r="AE650" s="231"/>
      <c r="AF650" s="231"/>
      <c r="AG650" s="232"/>
      <c r="AH650" s="88" t="s">
        <v>128</v>
      </c>
      <c r="AI650" s="88"/>
      <c r="AJ650" s="10"/>
      <c r="AK650" s="10"/>
      <c r="AL650" s="10"/>
      <c r="AM650" s="10"/>
      <c r="AN650" s="10"/>
      <c r="AO650" s="10"/>
      <c r="AP650" s="10"/>
      <c r="AQ650" s="10"/>
      <c r="AR650" s="10"/>
      <c r="AS650" s="10"/>
      <c r="AT650" s="10"/>
      <c r="AU650" s="10"/>
      <c r="AV650" s="10"/>
      <c r="AW650" s="10"/>
      <c r="AX650" s="10"/>
      <c r="AY650" s="10"/>
      <c r="AZ650" s="10"/>
      <c r="BA650" s="10"/>
      <c r="BB650" s="10"/>
      <c r="BC650" s="10"/>
      <c r="BD650" s="10"/>
    </row>
    <row r="651" spans="1:56" ht="15" customHeight="1" x14ac:dyDescent="0.25">
      <c r="A651" s="1"/>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row>
    <row r="652" spans="1:56" ht="15" customHeight="1" x14ac:dyDescent="0.25">
      <c r="A652" s="1"/>
      <c r="B652" s="173" t="s">
        <v>256</v>
      </c>
      <c r="C652" s="173"/>
      <c r="D652" s="173"/>
      <c r="E652" s="173"/>
      <c r="F652" s="173"/>
      <c r="G652" s="173"/>
      <c r="H652" s="173"/>
      <c r="I652" s="173"/>
      <c r="J652" s="173"/>
      <c r="K652" s="173"/>
      <c r="L652" s="173"/>
      <c r="M652" s="173"/>
      <c r="N652" s="173"/>
      <c r="O652" s="173"/>
      <c r="P652" s="173"/>
      <c r="Q652" s="173"/>
      <c r="R652" s="173"/>
      <c r="S652" s="173"/>
      <c r="T652" s="173"/>
      <c r="U652" s="173"/>
      <c r="V652" s="173"/>
      <c r="W652" s="173"/>
      <c r="X652" s="173"/>
      <c r="Y652" s="173"/>
      <c r="Z652" s="173"/>
      <c r="AA652" s="173"/>
      <c r="AB652" s="173"/>
      <c r="AC652" s="173"/>
      <c r="AD652" s="173"/>
      <c r="AE652" s="173"/>
      <c r="AF652" s="173"/>
      <c r="AG652" s="173"/>
      <c r="AH652" s="173"/>
      <c r="AI652" s="173"/>
      <c r="AJ652" s="173"/>
      <c r="AK652" s="173"/>
      <c r="AL652" s="173"/>
      <c r="AM652" s="173"/>
      <c r="AN652" s="173"/>
      <c r="AO652" s="173"/>
      <c r="AP652" s="174"/>
      <c r="AQ652" s="10"/>
      <c r="AR652" s="10"/>
      <c r="AS652" s="10"/>
      <c r="AT652" s="10"/>
      <c r="AU652" s="10"/>
      <c r="AV652" s="10"/>
      <c r="AW652" s="10"/>
      <c r="AX652" s="10"/>
      <c r="AY652" s="10"/>
      <c r="AZ652" s="10"/>
      <c r="BA652" s="10"/>
      <c r="BB652" s="10"/>
      <c r="BC652" s="10"/>
      <c r="BD652" s="10"/>
    </row>
    <row r="653" spans="1:56" ht="15" customHeight="1" x14ac:dyDescent="0.25">
      <c r="A653" s="1"/>
      <c r="B653" s="10"/>
      <c r="C653" s="10"/>
      <c r="D653" s="10"/>
      <c r="E653" s="10"/>
      <c r="F653" s="10"/>
      <c r="G653" s="10"/>
      <c r="H653" s="10"/>
      <c r="I653" s="10"/>
      <c r="J653" s="10"/>
      <c r="K653" s="10"/>
      <c r="L653" s="10"/>
      <c r="M653" s="10"/>
      <c r="N653" s="9"/>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row>
    <row r="654" spans="1:56" ht="15" customHeight="1" x14ac:dyDescent="0.25">
      <c r="A654" s="1">
        <v>57</v>
      </c>
      <c r="B654" s="138" t="s">
        <v>257</v>
      </c>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c r="AN654" s="122"/>
      <c r="AO654" s="122"/>
      <c r="AP654" s="122"/>
      <c r="AQ654" s="10"/>
      <c r="AR654" s="10"/>
      <c r="AS654" s="10"/>
      <c r="AT654" s="10"/>
      <c r="AU654" s="10"/>
      <c r="AV654" s="10"/>
      <c r="AW654" s="10"/>
      <c r="AX654" s="10"/>
      <c r="AY654" s="10"/>
      <c r="AZ654" s="10"/>
      <c r="BA654" s="10"/>
      <c r="BB654" s="10"/>
      <c r="BC654" s="10"/>
      <c r="BD654" s="10"/>
    </row>
    <row r="655" spans="1:56" ht="2.25" customHeight="1" x14ac:dyDescent="0.25">
      <c r="A655" s="1"/>
      <c r="B655" s="10"/>
      <c r="C655" s="10"/>
      <c r="D655" s="10"/>
      <c r="E655" s="10"/>
      <c r="F655" s="10"/>
      <c r="G655" s="10"/>
      <c r="H655" s="10"/>
      <c r="I655" s="10"/>
      <c r="J655" s="10"/>
      <c r="K655" s="10"/>
      <c r="L655" s="10"/>
      <c r="M655" s="10"/>
      <c r="N655" s="9"/>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row>
    <row r="656" spans="1:56" ht="15" customHeight="1" x14ac:dyDescent="0.25">
      <c r="A656" s="1"/>
      <c r="B656" s="150" t="s">
        <v>258</v>
      </c>
      <c r="C656" s="150"/>
      <c r="D656" s="150"/>
      <c r="E656" s="150"/>
      <c r="F656" s="150"/>
      <c r="G656" s="150"/>
      <c r="H656" s="150"/>
      <c r="I656" s="150"/>
      <c r="J656" s="150"/>
      <c r="K656" s="150"/>
      <c r="L656" s="150"/>
      <c r="M656" s="150"/>
      <c r="N656" s="150"/>
      <c r="O656" s="150"/>
      <c r="P656" s="150"/>
      <c r="Q656" s="150"/>
      <c r="R656" s="150"/>
      <c r="S656" s="150"/>
      <c r="T656" s="150"/>
      <c r="U656" s="150"/>
      <c r="V656" s="150"/>
      <c r="W656" s="150"/>
      <c r="X656" s="150"/>
      <c r="Y656" s="150"/>
      <c r="Z656" s="150"/>
      <c r="AA656" s="150"/>
      <c r="AB656" s="150"/>
      <c r="AC656" s="150"/>
      <c r="AD656" s="150"/>
      <c r="AE656" s="150"/>
      <c r="AF656" s="150"/>
      <c r="AG656" s="150"/>
      <c r="AH656" s="150"/>
      <c r="AI656" s="150"/>
      <c r="AJ656" s="150"/>
      <c r="AK656" s="150"/>
      <c r="AL656" s="150"/>
      <c r="AM656" s="150"/>
      <c r="AN656" s="150"/>
      <c r="AO656" s="150"/>
      <c r="AP656" s="150"/>
      <c r="AQ656" s="10"/>
      <c r="AR656" s="10"/>
      <c r="AS656" s="10"/>
      <c r="AT656" s="10"/>
      <c r="AU656" s="10"/>
      <c r="AV656" s="10"/>
      <c r="AW656" s="10"/>
      <c r="AX656" s="10"/>
      <c r="AY656" s="10"/>
      <c r="AZ656" s="10"/>
      <c r="BA656" s="10"/>
      <c r="BB656" s="10"/>
      <c r="BC656" s="10"/>
      <c r="BD656" s="10"/>
    </row>
    <row r="657" spans="1:56" ht="2.25" customHeight="1" x14ac:dyDescent="0.25">
      <c r="A657" s="1"/>
      <c r="B657" s="10"/>
      <c r="C657" s="10"/>
      <c r="D657" s="10"/>
      <c r="E657" s="10"/>
      <c r="F657" s="10"/>
      <c r="G657" s="10"/>
      <c r="H657" s="10"/>
      <c r="I657" s="10"/>
      <c r="J657" s="10"/>
      <c r="K657" s="10"/>
      <c r="L657" s="10"/>
      <c r="M657" s="10"/>
      <c r="N657" s="9"/>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row>
    <row r="658" spans="1:56" ht="15" customHeight="1" x14ac:dyDescent="0.25">
      <c r="A658" s="1"/>
      <c r="B658" s="230"/>
      <c r="C658" s="231"/>
      <c r="D658" s="231"/>
      <c r="E658" s="231"/>
      <c r="F658" s="231"/>
      <c r="G658" s="231"/>
      <c r="H658" s="231"/>
      <c r="I658" s="232"/>
      <c r="J658" s="88" t="s">
        <v>128</v>
      </c>
      <c r="K658" s="88"/>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row>
    <row r="659" spans="1:56" ht="15" customHeight="1" x14ac:dyDescent="0.25">
      <c r="A659" s="106"/>
      <c r="B659" s="88"/>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c r="AA659" s="88"/>
      <c r="AB659" s="88"/>
      <c r="AC659" s="88"/>
      <c r="AD659" s="88"/>
      <c r="AE659" s="88"/>
      <c r="AF659" s="88"/>
      <c r="AG659" s="88"/>
      <c r="AH659" s="88"/>
      <c r="AI659" s="88"/>
      <c r="AJ659" s="88"/>
      <c r="AK659" s="88"/>
      <c r="AL659" s="88"/>
      <c r="AM659" s="88"/>
      <c r="AN659" s="88"/>
      <c r="AO659" s="88"/>
      <c r="AP659" s="88"/>
      <c r="AQ659" s="10"/>
      <c r="AR659" s="10"/>
      <c r="AS659" s="10"/>
      <c r="AT659" s="10"/>
      <c r="AU659" s="10"/>
      <c r="AV659" s="10"/>
      <c r="AW659" s="10"/>
      <c r="AX659" s="10"/>
      <c r="AY659" s="10"/>
      <c r="AZ659" s="10"/>
      <c r="BA659" s="10"/>
      <c r="BB659" s="10"/>
      <c r="BC659" s="10"/>
      <c r="BD659" s="10"/>
    </row>
    <row r="660" spans="1:56" ht="15" customHeight="1" x14ac:dyDescent="0.25">
      <c r="A660" s="1"/>
      <c r="B660" s="173" t="s">
        <v>259</v>
      </c>
      <c r="C660" s="173"/>
      <c r="D660" s="173"/>
      <c r="E660" s="173"/>
      <c r="F660" s="173"/>
      <c r="G660" s="173"/>
      <c r="H660" s="173"/>
      <c r="I660" s="173"/>
      <c r="J660" s="173"/>
      <c r="K660" s="173"/>
      <c r="L660" s="173"/>
      <c r="M660" s="173"/>
      <c r="N660" s="173"/>
      <c r="O660" s="173"/>
      <c r="P660" s="173"/>
      <c r="Q660" s="173"/>
      <c r="R660" s="173"/>
      <c r="S660" s="173"/>
      <c r="T660" s="173"/>
      <c r="U660" s="173"/>
      <c r="V660" s="173"/>
      <c r="W660" s="173"/>
      <c r="X660" s="173"/>
      <c r="Y660" s="173"/>
      <c r="Z660" s="173"/>
      <c r="AA660" s="173"/>
      <c r="AB660" s="173"/>
      <c r="AC660" s="173"/>
      <c r="AD660" s="173"/>
      <c r="AE660" s="173"/>
      <c r="AF660" s="173"/>
      <c r="AG660" s="173"/>
      <c r="AH660" s="173"/>
      <c r="AI660" s="173"/>
      <c r="AJ660" s="173"/>
      <c r="AK660" s="173"/>
      <c r="AL660" s="173"/>
      <c r="AM660" s="173"/>
      <c r="AN660" s="173"/>
      <c r="AO660" s="173"/>
      <c r="AP660" s="174"/>
      <c r="AQ660" s="10"/>
      <c r="AR660" s="10"/>
      <c r="AS660" s="10"/>
      <c r="AT660" s="10"/>
      <c r="AU660" s="10"/>
      <c r="AV660" s="10"/>
      <c r="AW660" s="10"/>
      <c r="AX660" s="10"/>
      <c r="AY660" s="10"/>
      <c r="AZ660" s="10"/>
      <c r="BA660" s="10"/>
      <c r="BB660" s="10"/>
      <c r="BC660" s="10"/>
      <c r="BD660" s="10"/>
    </row>
    <row r="661" spans="1:56" ht="15" customHeight="1" x14ac:dyDescent="0.25">
      <c r="A661" s="1"/>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row>
    <row r="662" spans="1:56" ht="15" customHeight="1" x14ac:dyDescent="0.25">
      <c r="A662" s="1">
        <v>58</v>
      </c>
      <c r="B662" s="130" t="s">
        <v>244</v>
      </c>
      <c r="C662" s="130"/>
      <c r="D662" s="130"/>
      <c r="E662" s="130"/>
      <c r="F662" s="130"/>
      <c r="G662" s="130"/>
      <c r="H662" s="130"/>
      <c r="I662" s="130"/>
      <c r="J662" s="130"/>
      <c r="K662" s="130"/>
      <c r="L662" s="130"/>
      <c r="M662" s="130"/>
      <c r="N662" s="130"/>
      <c r="O662" s="130"/>
      <c r="P662" s="130"/>
      <c r="Q662" s="130"/>
      <c r="R662" s="130"/>
      <c r="S662" s="130"/>
      <c r="T662" s="130"/>
      <c r="U662" s="130"/>
      <c r="V662" s="130"/>
      <c r="W662" s="130"/>
      <c r="X662" s="130"/>
      <c r="Y662" s="130"/>
      <c r="Z662" s="130"/>
      <c r="AA662" s="130"/>
      <c r="AB662" s="130"/>
      <c r="AC662" s="130"/>
      <c r="AD662" s="130"/>
      <c r="AE662" s="130"/>
      <c r="AF662" s="130"/>
      <c r="AG662" s="130"/>
      <c r="AH662" s="130"/>
      <c r="AI662" s="130"/>
      <c r="AJ662" s="130"/>
      <c r="AK662" s="130"/>
      <c r="AL662" s="130"/>
      <c r="AM662" s="130"/>
      <c r="AN662" s="130"/>
      <c r="AO662" s="130"/>
      <c r="AP662" s="130"/>
      <c r="AQ662" s="130"/>
      <c r="AR662" s="10"/>
      <c r="AS662" s="10"/>
      <c r="AT662" s="10"/>
      <c r="AU662" s="10"/>
      <c r="AV662" s="10"/>
      <c r="AW662" s="10"/>
      <c r="AX662" s="10"/>
      <c r="AY662" s="10"/>
      <c r="AZ662" s="10"/>
      <c r="BA662" s="10"/>
      <c r="BB662" s="10"/>
      <c r="BC662" s="10"/>
      <c r="BD662" s="10"/>
    </row>
    <row r="663" spans="1:56" ht="15" customHeight="1" x14ac:dyDescent="0.25">
      <c r="A663" s="1"/>
      <c r="B663" s="207" t="s">
        <v>260</v>
      </c>
      <c r="C663" s="207"/>
      <c r="D663" s="207"/>
      <c r="E663" s="207"/>
      <c r="F663" s="207"/>
      <c r="G663" s="207"/>
      <c r="H663" s="207"/>
      <c r="I663" s="207"/>
      <c r="J663" s="207"/>
      <c r="K663" s="207"/>
      <c r="L663" s="207"/>
      <c r="M663" s="207"/>
      <c r="N663" s="207"/>
      <c r="O663" s="207"/>
      <c r="P663" s="207"/>
      <c r="Q663" s="207"/>
      <c r="R663" s="207"/>
      <c r="S663" s="207"/>
      <c r="T663" s="207"/>
      <c r="U663" s="207"/>
      <c r="V663" s="207"/>
      <c r="W663" s="207"/>
      <c r="X663" s="207"/>
      <c r="Y663" s="207"/>
      <c r="Z663" s="207"/>
      <c r="AA663" s="207"/>
      <c r="AB663" s="207"/>
      <c r="AC663" s="207"/>
      <c r="AD663" s="207"/>
      <c r="AE663" s="207"/>
      <c r="AF663" s="207"/>
      <c r="AG663" s="207"/>
      <c r="AH663" s="207"/>
      <c r="AI663" s="207"/>
      <c r="AJ663" s="207"/>
      <c r="AK663" s="207"/>
      <c r="AL663" s="207"/>
      <c r="AM663" s="207"/>
      <c r="AN663" s="207"/>
      <c r="AO663" s="207"/>
      <c r="AP663" s="207"/>
      <c r="AQ663" s="10"/>
      <c r="AR663" s="10"/>
      <c r="AS663" s="10"/>
      <c r="AT663" s="10"/>
      <c r="AU663" s="10"/>
      <c r="AV663" s="10"/>
      <c r="AW663" s="10"/>
      <c r="AX663" s="10"/>
      <c r="AY663" s="10"/>
      <c r="AZ663" s="10"/>
      <c r="BA663" s="10"/>
      <c r="BB663" s="10"/>
      <c r="BC663" s="10"/>
      <c r="BD663" s="10"/>
    </row>
    <row r="664" spans="1:56" ht="15" customHeight="1" x14ac:dyDescent="0.25">
      <c r="A664" s="1"/>
      <c r="B664" s="207"/>
      <c r="C664" s="207"/>
      <c r="D664" s="207"/>
      <c r="E664" s="207"/>
      <c r="F664" s="207"/>
      <c r="G664" s="207"/>
      <c r="H664" s="207"/>
      <c r="I664" s="207"/>
      <c r="J664" s="207"/>
      <c r="K664" s="207"/>
      <c r="L664" s="207"/>
      <c r="M664" s="207"/>
      <c r="N664" s="207"/>
      <c r="O664" s="207"/>
      <c r="P664" s="207"/>
      <c r="Q664" s="207"/>
      <c r="R664" s="207"/>
      <c r="S664" s="207"/>
      <c r="T664" s="207"/>
      <c r="U664" s="207"/>
      <c r="V664" s="207"/>
      <c r="W664" s="207"/>
      <c r="X664" s="207"/>
      <c r="Y664" s="207"/>
      <c r="Z664" s="207"/>
      <c r="AA664" s="207"/>
      <c r="AB664" s="207"/>
      <c r="AC664" s="207"/>
      <c r="AD664" s="207"/>
      <c r="AE664" s="207"/>
      <c r="AF664" s="207"/>
      <c r="AG664" s="207"/>
      <c r="AH664" s="207"/>
      <c r="AI664" s="207"/>
      <c r="AJ664" s="207"/>
      <c r="AK664" s="207"/>
      <c r="AL664" s="207"/>
      <c r="AM664" s="207"/>
      <c r="AN664" s="207"/>
      <c r="AO664" s="207"/>
      <c r="AP664" s="207"/>
      <c r="AQ664" s="10"/>
      <c r="AR664" s="10"/>
      <c r="AS664" s="10"/>
      <c r="AT664" s="10"/>
      <c r="AU664" s="10"/>
      <c r="AV664" s="10"/>
      <c r="AW664" s="10"/>
      <c r="AX664" s="10"/>
      <c r="AY664" s="10"/>
      <c r="AZ664" s="10"/>
      <c r="BA664" s="10"/>
      <c r="BB664" s="10"/>
      <c r="BC664" s="10"/>
      <c r="BD664" s="10"/>
    </row>
    <row r="665" spans="1:56" ht="15" customHeight="1" x14ac:dyDescent="0.25">
      <c r="A665" s="1"/>
      <c r="B665" s="207"/>
      <c r="C665" s="207"/>
      <c r="D665" s="207"/>
      <c r="E665" s="207"/>
      <c r="F665" s="207"/>
      <c r="G665" s="207"/>
      <c r="H665" s="207"/>
      <c r="I665" s="207"/>
      <c r="J665" s="207"/>
      <c r="K665" s="207"/>
      <c r="L665" s="207"/>
      <c r="M665" s="207"/>
      <c r="N665" s="207"/>
      <c r="O665" s="207"/>
      <c r="P665" s="207"/>
      <c r="Q665" s="207"/>
      <c r="R665" s="207"/>
      <c r="S665" s="207"/>
      <c r="T665" s="207"/>
      <c r="U665" s="207"/>
      <c r="V665" s="207"/>
      <c r="W665" s="207"/>
      <c r="X665" s="207"/>
      <c r="Y665" s="207"/>
      <c r="Z665" s="207"/>
      <c r="AA665" s="207"/>
      <c r="AB665" s="207"/>
      <c r="AC665" s="207"/>
      <c r="AD665" s="207"/>
      <c r="AE665" s="207"/>
      <c r="AF665" s="207"/>
      <c r="AG665" s="207"/>
      <c r="AH665" s="207"/>
      <c r="AI665" s="207"/>
      <c r="AJ665" s="207"/>
      <c r="AK665" s="207"/>
      <c r="AL665" s="207"/>
      <c r="AM665" s="207"/>
      <c r="AN665" s="207"/>
      <c r="AO665" s="207"/>
      <c r="AP665" s="207"/>
      <c r="AQ665" s="10"/>
      <c r="AR665" s="10"/>
      <c r="AS665" s="10"/>
      <c r="AT665" s="10"/>
      <c r="AU665" s="10"/>
      <c r="AV665" s="10"/>
      <c r="AW665" s="10"/>
      <c r="AX665" s="10"/>
      <c r="AY665" s="10"/>
      <c r="AZ665" s="10"/>
      <c r="BA665" s="10"/>
      <c r="BB665" s="10"/>
      <c r="BC665" s="10"/>
      <c r="BD665" s="10"/>
    </row>
    <row r="666" spans="1:56" ht="15" customHeight="1" x14ac:dyDescent="0.25">
      <c r="A666" s="1"/>
      <c r="B666" s="207"/>
      <c r="C666" s="207"/>
      <c r="D666" s="207"/>
      <c r="E666" s="207"/>
      <c r="F666" s="207"/>
      <c r="G666" s="207"/>
      <c r="H666" s="207"/>
      <c r="I666" s="207"/>
      <c r="J666" s="207"/>
      <c r="K666" s="207"/>
      <c r="L666" s="207"/>
      <c r="M666" s="207"/>
      <c r="N666" s="207"/>
      <c r="O666" s="207"/>
      <c r="P666" s="207"/>
      <c r="Q666" s="207"/>
      <c r="R666" s="207"/>
      <c r="S666" s="207"/>
      <c r="T666" s="207"/>
      <c r="U666" s="207"/>
      <c r="V666" s="207"/>
      <c r="W666" s="207"/>
      <c r="X666" s="207"/>
      <c r="Y666" s="207"/>
      <c r="Z666" s="207"/>
      <c r="AA666" s="207"/>
      <c r="AB666" s="207"/>
      <c r="AC666" s="207"/>
      <c r="AD666" s="207"/>
      <c r="AE666" s="207"/>
      <c r="AF666" s="207"/>
      <c r="AG666" s="207"/>
      <c r="AH666" s="207"/>
      <c r="AI666" s="207"/>
      <c r="AJ666" s="207"/>
      <c r="AK666" s="207"/>
      <c r="AL666" s="207"/>
      <c r="AM666" s="207"/>
      <c r="AN666" s="207"/>
      <c r="AO666" s="207"/>
      <c r="AP666" s="207"/>
      <c r="AQ666" s="10"/>
      <c r="AR666" s="10"/>
      <c r="AS666" s="10"/>
      <c r="AT666" s="10"/>
      <c r="AU666" s="10"/>
      <c r="AV666" s="10"/>
      <c r="AW666" s="10"/>
      <c r="AX666" s="10"/>
      <c r="AY666" s="10"/>
      <c r="AZ666" s="10"/>
      <c r="BA666" s="10"/>
      <c r="BB666" s="10"/>
      <c r="BC666" s="10"/>
      <c r="BD666" s="10"/>
    </row>
    <row r="667" spans="1:56" ht="15" customHeight="1" x14ac:dyDescent="0.25">
      <c r="A667" s="1"/>
      <c r="B667" s="207"/>
      <c r="C667" s="207"/>
      <c r="D667" s="207"/>
      <c r="E667" s="207"/>
      <c r="F667" s="207"/>
      <c r="G667" s="207"/>
      <c r="H667" s="207"/>
      <c r="I667" s="207"/>
      <c r="J667" s="207"/>
      <c r="K667" s="207"/>
      <c r="L667" s="207"/>
      <c r="M667" s="207"/>
      <c r="N667" s="207"/>
      <c r="O667" s="207"/>
      <c r="P667" s="207"/>
      <c r="Q667" s="207"/>
      <c r="R667" s="207"/>
      <c r="S667" s="207"/>
      <c r="T667" s="207"/>
      <c r="U667" s="207"/>
      <c r="V667" s="207"/>
      <c r="W667" s="207"/>
      <c r="X667" s="207"/>
      <c r="Y667" s="207"/>
      <c r="Z667" s="207"/>
      <c r="AA667" s="207"/>
      <c r="AB667" s="207"/>
      <c r="AC667" s="207"/>
      <c r="AD667" s="207"/>
      <c r="AE667" s="207"/>
      <c r="AF667" s="207"/>
      <c r="AG667" s="207"/>
      <c r="AH667" s="207"/>
      <c r="AI667" s="207"/>
      <c r="AJ667" s="207"/>
      <c r="AK667" s="207"/>
      <c r="AL667" s="207"/>
      <c r="AM667" s="207"/>
      <c r="AN667" s="207"/>
      <c r="AO667" s="207"/>
      <c r="AP667" s="207"/>
      <c r="AQ667" s="10"/>
      <c r="AR667" s="10"/>
      <c r="AS667" s="10"/>
      <c r="AT667" s="10"/>
      <c r="AU667" s="10"/>
      <c r="AV667" s="10"/>
      <c r="AW667" s="10"/>
      <c r="AX667" s="10"/>
      <c r="AY667" s="10"/>
      <c r="AZ667" s="10"/>
      <c r="BA667" s="10"/>
      <c r="BB667" s="10"/>
      <c r="BC667" s="10"/>
      <c r="BD667" s="10"/>
    </row>
    <row r="668" spans="1:56" ht="15" customHeight="1" x14ac:dyDescent="0.25">
      <c r="A668" s="1"/>
      <c r="B668" s="207"/>
      <c r="C668" s="207"/>
      <c r="D668" s="207"/>
      <c r="E668" s="207"/>
      <c r="F668" s="207"/>
      <c r="G668" s="207"/>
      <c r="H668" s="207"/>
      <c r="I668" s="207"/>
      <c r="J668" s="207"/>
      <c r="K668" s="207"/>
      <c r="L668" s="207"/>
      <c r="M668" s="207"/>
      <c r="N668" s="207"/>
      <c r="O668" s="207"/>
      <c r="P668" s="207"/>
      <c r="Q668" s="207"/>
      <c r="R668" s="207"/>
      <c r="S668" s="207"/>
      <c r="T668" s="207"/>
      <c r="U668" s="207"/>
      <c r="V668" s="207"/>
      <c r="W668" s="207"/>
      <c r="X668" s="207"/>
      <c r="Y668" s="207"/>
      <c r="Z668" s="207"/>
      <c r="AA668" s="207"/>
      <c r="AB668" s="207"/>
      <c r="AC668" s="207"/>
      <c r="AD668" s="207"/>
      <c r="AE668" s="207"/>
      <c r="AF668" s="207"/>
      <c r="AG668" s="207"/>
      <c r="AH668" s="207"/>
      <c r="AI668" s="207"/>
      <c r="AJ668" s="207"/>
      <c r="AK668" s="207"/>
      <c r="AL668" s="207"/>
      <c r="AM668" s="207"/>
      <c r="AN668" s="207"/>
      <c r="AO668" s="207"/>
      <c r="AP668" s="207"/>
      <c r="AQ668" s="10"/>
      <c r="AR668" s="10"/>
      <c r="AS668" s="10"/>
      <c r="AT668" s="10"/>
      <c r="AU668" s="10"/>
      <c r="AV668" s="10"/>
      <c r="AW668" s="10"/>
      <c r="AX668" s="10"/>
      <c r="AY668" s="10"/>
      <c r="AZ668" s="10"/>
      <c r="BA668" s="10"/>
      <c r="BB668" s="10"/>
      <c r="BC668" s="10"/>
      <c r="BD668" s="10"/>
    </row>
    <row r="669" spans="1:56" ht="15" customHeight="1" x14ac:dyDescent="0.25">
      <c r="A669" s="1"/>
      <c r="B669" s="207"/>
      <c r="C669" s="207"/>
      <c r="D669" s="207"/>
      <c r="E669" s="207"/>
      <c r="F669" s="207"/>
      <c r="G669" s="207"/>
      <c r="H669" s="207"/>
      <c r="I669" s="207"/>
      <c r="J669" s="207"/>
      <c r="K669" s="207"/>
      <c r="L669" s="207"/>
      <c r="M669" s="207"/>
      <c r="N669" s="207"/>
      <c r="O669" s="207"/>
      <c r="P669" s="207"/>
      <c r="Q669" s="207"/>
      <c r="R669" s="207"/>
      <c r="S669" s="207"/>
      <c r="T669" s="207"/>
      <c r="U669" s="207"/>
      <c r="V669" s="207"/>
      <c r="W669" s="207"/>
      <c r="X669" s="207"/>
      <c r="Y669" s="207"/>
      <c r="Z669" s="207"/>
      <c r="AA669" s="207"/>
      <c r="AB669" s="207"/>
      <c r="AC669" s="207"/>
      <c r="AD669" s="207"/>
      <c r="AE669" s="207"/>
      <c r="AF669" s="207"/>
      <c r="AG669" s="207"/>
      <c r="AH669" s="207"/>
      <c r="AI669" s="207"/>
      <c r="AJ669" s="207"/>
      <c r="AK669" s="207"/>
      <c r="AL669" s="207"/>
      <c r="AM669" s="207"/>
      <c r="AN669" s="207"/>
      <c r="AO669" s="207"/>
      <c r="AP669" s="207"/>
      <c r="AQ669" s="10"/>
      <c r="AR669" s="10"/>
      <c r="AS669" s="10"/>
      <c r="AT669" s="10"/>
      <c r="AU669" s="10"/>
      <c r="AV669" s="10"/>
      <c r="AW669" s="10"/>
      <c r="AX669" s="10"/>
      <c r="AY669" s="10"/>
      <c r="AZ669" s="10"/>
      <c r="BA669" s="10"/>
      <c r="BB669" s="10"/>
      <c r="BC669" s="10"/>
      <c r="BD669" s="10"/>
    </row>
    <row r="670" spans="1:56" ht="15" customHeight="1" x14ac:dyDescent="0.25">
      <c r="A670" s="53"/>
      <c r="B670" s="186" t="s">
        <v>246</v>
      </c>
      <c r="C670" s="186"/>
      <c r="D670" s="186"/>
      <c r="E670" s="186"/>
      <c r="F670" s="186"/>
      <c r="G670" s="186"/>
      <c r="H670" s="186"/>
      <c r="I670" s="186"/>
      <c r="J670" s="186"/>
      <c r="K670" s="186"/>
      <c r="L670" s="186"/>
      <c r="M670" s="186"/>
      <c r="N670" s="186"/>
      <c r="O670" s="186"/>
      <c r="P670" s="186"/>
      <c r="Q670" s="186"/>
      <c r="R670" s="186"/>
      <c r="S670" s="186"/>
      <c r="T670" s="186"/>
      <c r="U670" s="191" t="s">
        <v>247</v>
      </c>
      <c r="V670" s="191"/>
      <c r="W670" s="191"/>
      <c r="X670" s="191"/>
      <c r="Y670" s="191"/>
      <c r="Z670" s="191"/>
      <c r="AA670" s="191"/>
      <c r="AB670" s="191"/>
      <c r="AC670" s="191"/>
      <c r="AD670" s="191"/>
      <c r="AE670" s="191"/>
      <c r="AF670" s="191"/>
      <c r="AG670" s="191"/>
      <c r="AH670" s="191"/>
      <c r="AI670" s="191"/>
      <c r="AJ670" s="191"/>
      <c r="AK670" s="191"/>
      <c r="AL670" s="191"/>
      <c r="AM670" s="20" t="s">
        <v>248</v>
      </c>
      <c r="AN670" s="20"/>
      <c r="AO670" s="54"/>
      <c r="AP670" s="54"/>
      <c r="AQ670" s="20"/>
      <c r="AR670" s="20"/>
      <c r="AS670" s="20"/>
      <c r="AT670" s="20"/>
      <c r="AU670" s="20"/>
      <c r="AV670" s="20"/>
      <c r="AW670" s="20"/>
      <c r="AX670" s="20"/>
      <c r="AY670" s="20"/>
      <c r="AZ670" s="20"/>
      <c r="BA670" s="20"/>
      <c r="BB670" s="20"/>
      <c r="BC670" s="20"/>
      <c r="BD670" s="20"/>
    </row>
    <row r="671" spans="1:56" ht="2.25" customHeight="1" x14ac:dyDescent="0.25">
      <c r="A671" s="1"/>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c r="AK671" s="23"/>
      <c r="AL671" s="23"/>
      <c r="AM671" s="23"/>
      <c r="AN671" s="23"/>
      <c r="AO671" s="23"/>
      <c r="AP671" s="23"/>
      <c r="AQ671" s="10"/>
      <c r="AR671" s="10"/>
      <c r="AS671" s="10"/>
      <c r="AT671" s="10"/>
      <c r="AU671" s="10"/>
      <c r="AV671" s="10"/>
      <c r="AW671" s="10"/>
      <c r="AX671" s="10"/>
      <c r="AY671" s="10"/>
      <c r="AZ671" s="10"/>
      <c r="BA671" s="10"/>
      <c r="BB671" s="10"/>
      <c r="BC671" s="10"/>
      <c r="BD671" s="10"/>
    </row>
    <row r="672" spans="1:56" ht="30" customHeight="1" x14ac:dyDescent="0.25">
      <c r="A672" s="1"/>
      <c r="B672" s="10"/>
      <c r="C672" s="10"/>
      <c r="D672" s="10"/>
      <c r="E672" s="10"/>
      <c r="F672" s="10"/>
      <c r="G672" s="10"/>
      <c r="H672" s="10"/>
      <c r="I672" s="10"/>
      <c r="J672" s="10"/>
      <c r="K672" s="10"/>
      <c r="L672" s="10"/>
      <c r="M672" s="10"/>
      <c r="N672" s="10"/>
      <c r="O672" s="10"/>
      <c r="P672" s="10"/>
      <c r="Q672" s="187" t="s">
        <v>222</v>
      </c>
      <c r="R672" s="188"/>
      <c r="S672" s="188"/>
      <c r="T672" s="188"/>
      <c r="U672" s="188"/>
      <c r="V672" s="188"/>
      <c r="W672" s="188"/>
      <c r="X672" s="188"/>
      <c r="Y672" s="14"/>
      <c r="Z672" s="187" t="s">
        <v>249</v>
      </c>
      <c r="AA672" s="187"/>
      <c r="AB672" s="187"/>
      <c r="AC672" s="187"/>
      <c r="AD672" s="187"/>
      <c r="AE672" s="187"/>
      <c r="AF672" s="187"/>
      <c r="AG672" s="187"/>
      <c r="AH672" s="88"/>
      <c r="AI672" s="88"/>
      <c r="AJ672" s="178" t="s">
        <v>250</v>
      </c>
      <c r="AK672" s="178"/>
      <c r="AL672" s="178"/>
      <c r="AM672" s="178"/>
      <c r="AN672" s="178"/>
      <c r="AO672" s="178"/>
      <c r="AP672" s="178"/>
      <c r="AQ672" s="10"/>
      <c r="AR672" s="10"/>
      <c r="AS672" s="10"/>
      <c r="AT672" s="10"/>
      <c r="AU672" s="10"/>
      <c r="AV672" s="10"/>
      <c r="AW672" s="10"/>
      <c r="AX672" s="10"/>
      <c r="AY672" s="10"/>
      <c r="AZ672" s="10"/>
      <c r="BA672" s="10"/>
      <c r="BB672" s="10"/>
      <c r="BC672" s="10"/>
      <c r="BD672" s="10"/>
    </row>
    <row r="673" spans="1:56" ht="2.25" customHeight="1" x14ac:dyDescent="0.25">
      <c r="A673" s="1"/>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row>
    <row r="674" spans="1:56" ht="15" customHeight="1" x14ac:dyDescent="0.25">
      <c r="A674" s="1"/>
      <c r="B674" s="97" t="s">
        <v>251</v>
      </c>
      <c r="C674" s="122"/>
      <c r="D674" s="122"/>
      <c r="E674" s="122"/>
      <c r="F674" s="122"/>
      <c r="G674" s="122"/>
      <c r="H674" s="122"/>
      <c r="I674" s="122"/>
      <c r="J674" s="122"/>
      <c r="K674" s="122"/>
      <c r="L674" s="122"/>
      <c r="M674" s="122"/>
      <c r="N674" s="122"/>
      <c r="O674" s="122"/>
      <c r="P674" s="12"/>
      <c r="Q674" s="119"/>
      <c r="R674" s="189"/>
      <c r="S674" s="189"/>
      <c r="T674" s="189"/>
      <c r="U674" s="189"/>
      <c r="V674" s="190"/>
      <c r="W674" s="88" t="s">
        <v>169</v>
      </c>
      <c r="X674" s="88"/>
      <c r="Y674" s="10"/>
      <c r="Z674" s="230"/>
      <c r="AA674" s="231"/>
      <c r="AB674" s="231"/>
      <c r="AC674" s="231"/>
      <c r="AD674" s="231"/>
      <c r="AE674" s="231"/>
      <c r="AF674" s="231"/>
      <c r="AG674" s="232"/>
      <c r="AH674" s="88" t="s">
        <v>128</v>
      </c>
      <c r="AI674" s="88"/>
      <c r="AJ674" s="259">
        <f>IF(Q674&lt;&gt;0,IF(Z674&lt;&gt;0,Z674/(Q674+Q678*(Q674/(Q674+Q676))),0),0)+IF(AND(Q674=0,Q676=0,Q678&lt;&gt;0),Z674/Q678,0)</f>
        <v>0</v>
      </c>
      <c r="AK674" s="260"/>
      <c r="AL674" s="260"/>
      <c r="AM674" s="260"/>
      <c r="AN674" s="261"/>
      <c r="AO674" s="10" t="s">
        <v>128</v>
      </c>
      <c r="AP674" s="10"/>
      <c r="AQ674" s="10"/>
      <c r="AR674" s="10"/>
      <c r="AS674" s="10"/>
      <c r="AT674" s="10"/>
      <c r="AU674" s="10"/>
      <c r="AV674" s="10"/>
      <c r="AW674" s="10"/>
      <c r="AX674" s="10"/>
      <c r="AY674" s="10"/>
      <c r="AZ674" s="10"/>
      <c r="BA674" s="10"/>
      <c r="BB674" s="10"/>
      <c r="BC674" s="10"/>
      <c r="BD674" s="10"/>
    </row>
    <row r="675" spans="1:56" ht="2.25" customHeight="1" x14ac:dyDescent="0.25">
      <c r="A675" s="1"/>
      <c r="B675" s="10"/>
      <c r="C675" s="10"/>
      <c r="D675" s="10"/>
      <c r="E675" s="10"/>
      <c r="F675" s="10"/>
      <c r="G675" s="10"/>
      <c r="H675" s="10"/>
      <c r="I675" s="10"/>
      <c r="J675" s="10"/>
      <c r="K675" s="10"/>
      <c r="L675" s="10"/>
      <c r="M675" s="10"/>
      <c r="N675" s="10"/>
      <c r="O675" s="9"/>
      <c r="P675" s="9"/>
      <c r="Q675" s="10"/>
      <c r="R675" s="10"/>
      <c r="S675" s="10"/>
      <c r="T675" s="10"/>
      <c r="U675" s="10"/>
      <c r="V675" s="10"/>
      <c r="W675" s="10"/>
      <c r="X675" s="10"/>
      <c r="Y675" s="10"/>
      <c r="Z675" s="10"/>
      <c r="AA675" s="10"/>
      <c r="AB675" s="10"/>
      <c r="AC675" s="10"/>
      <c r="AD675" s="10"/>
      <c r="AE675" s="10"/>
      <c r="AF675" s="10"/>
      <c r="AG675" s="10"/>
      <c r="AH675" s="10"/>
      <c r="AI675" s="10"/>
      <c r="AJ675" s="9"/>
      <c r="AK675" s="9"/>
      <c r="AL675" s="9"/>
      <c r="AM675" s="9"/>
      <c r="AN675" s="9"/>
      <c r="AO675" s="10"/>
      <c r="AP675" s="10"/>
      <c r="AQ675" s="10"/>
      <c r="AR675" s="10"/>
      <c r="AS675" s="10"/>
      <c r="AT675" s="10"/>
      <c r="AU675" s="10"/>
      <c r="AV675" s="10"/>
      <c r="AW675" s="10"/>
      <c r="AX675" s="10"/>
      <c r="AY675" s="10"/>
      <c r="AZ675" s="10"/>
      <c r="BA675" s="10"/>
      <c r="BB675" s="10"/>
      <c r="BC675" s="10"/>
      <c r="BD675" s="10"/>
    </row>
    <row r="676" spans="1:56" ht="15" customHeight="1" x14ac:dyDescent="0.25">
      <c r="A676" s="1"/>
      <c r="B676" s="97" t="s">
        <v>252</v>
      </c>
      <c r="C676" s="122"/>
      <c r="D676" s="122"/>
      <c r="E676" s="122"/>
      <c r="F676" s="122"/>
      <c r="G676" s="122"/>
      <c r="H676" s="122"/>
      <c r="I676" s="122"/>
      <c r="J676" s="122"/>
      <c r="K676" s="122"/>
      <c r="L676" s="122"/>
      <c r="M676" s="122"/>
      <c r="N676" s="122"/>
      <c r="O676" s="122"/>
      <c r="P676" s="12"/>
      <c r="Q676" s="119"/>
      <c r="R676" s="189"/>
      <c r="S676" s="189"/>
      <c r="T676" s="189"/>
      <c r="U676" s="189"/>
      <c r="V676" s="190"/>
      <c r="W676" s="88" t="s">
        <v>169</v>
      </c>
      <c r="X676" s="88"/>
      <c r="Y676" s="10"/>
      <c r="Z676" s="230"/>
      <c r="AA676" s="231"/>
      <c r="AB676" s="231"/>
      <c r="AC676" s="231"/>
      <c r="AD676" s="231"/>
      <c r="AE676" s="231"/>
      <c r="AF676" s="231"/>
      <c r="AG676" s="232"/>
      <c r="AH676" s="88" t="s">
        <v>128</v>
      </c>
      <c r="AI676" s="88"/>
      <c r="AJ676" s="259">
        <f>IF(Q676&lt;&gt;0,IF(Z676&lt;&gt;0,Z676/(Q676+Q678*(Q676/(Q674+Q676))),0),0)</f>
        <v>0</v>
      </c>
      <c r="AK676" s="260"/>
      <c r="AL676" s="260"/>
      <c r="AM676" s="260"/>
      <c r="AN676" s="261"/>
      <c r="AO676" s="10" t="s">
        <v>128</v>
      </c>
      <c r="AP676" s="10"/>
      <c r="AQ676" s="10"/>
      <c r="AR676" s="10"/>
      <c r="AS676" s="10"/>
      <c r="AT676" s="10"/>
      <c r="AU676" s="10"/>
      <c r="AV676" s="10"/>
      <c r="AW676" s="10"/>
      <c r="AX676" s="10"/>
      <c r="AY676" s="10"/>
      <c r="AZ676" s="10"/>
      <c r="BA676" s="10"/>
      <c r="BB676" s="10"/>
      <c r="BC676" s="10"/>
      <c r="BD676" s="10"/>
    </row>
    <row r="677" spans="1:56" ht="2.25" customHeight="1" x14ac:dyDescent="0.25">
      <c r="A677" s="1"/>
      <c r="B677" s="10"/>
      <c r="C677" s="10"/>
      <c r="D677" s="10"/>
      <c r="E677" s="10"/>
      <c r="F677" s="10"/>
      <c r="G677" s="10"/>
      <c r="H677" s="10"/>
      <c r="I677" s="10"/>
      <c r="J677" s="10"/>
      <c r="K677" s="10"/>
      <c r="L677" s="10"/>
      <c r="M677" s="10"/>
      <c r="N677" s="10"/>
      <c r="O677" s="9"/>
      <c r="P677" s="9"/>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row>
    <row r="678" spans="1:56" ht="15" customHeight="1" x14ac:dyDescent="0.25">
      <c r="A678" s="1"/>
      <c r="B678" s="97" t="s">
        <v>253</v>
      </c>
      <c r="C678" s="122"/>
      <c r="D678" s="122"/>
      <c r="E678" s="122"/>
      <c r="F678" s="122"/>
      <c r="G678" s="122"/>
      <c r="H678" s="122"/>
      <c r="I678" s="122"/>
      <c r="J678" s="122"/>
      <c r="K678" s="122"/>
      <c r="L678" s="122"/>
      <c r="M678" s="122"/>
      <c r="N678" s="122"/>
      <c r="O678" s="122"/>
      <c r="P678" s="12"/>
      <c r="Q678" s="119"/>
      <c r="R678" s="189"/>
      <c r="S678" s="189"/>
      <c r="T678" s="189"/>
      <c r="U678" s="189"/>
      <c r="V678" s="190"/>
      <c r="W678" s="88" t="s">
        <v>169</v>
      </c>
      <c r="X678" s="88"/>
      <c r="Y678" s="10"/>
      <c r="Z678" s="253">
        <f>IF((Q674+Q676+Q678)&lt;&gt;0,Q678/(Q674+Q676+Q678)*(Z674+Z676),0)</f>
        <v>0</v>
      </c>
      <c r="AA678" s="254"/>
      <c r="AB678" s="254"/>
      <c r="AC678" s="254"/>
      <c r="AD678" s="254"/>
      <c r="AE678" s="254"/>
      <c r="AF678" s="254"/>
      <c r="AG678" s="255"/>
      <c r="AH678" s="88" t="s">
        <v>128</v>
      </c>
      <c r="AI678" s="88"/>
      <c r="AJ678" s="10"/>
      <c r="AK678" s="10"/>
      <c r="AL678" s="10"/>
      <c r="AM678" s="10"/>
      <c r="AN678" s="10"/>
      <c r="AO678" s="10"/>
      <c r="AP678" s="10"/>
      <c r="AQ678" s="10"/>
      <c r="AR678" s="10"/>
      <c r="AS678" s="10"/>
      <c r="AT678" s="10"/>
      <c r="AU678" s="10"/>
      <c r="AV678" s="10"/>
      <c r="AW678" s="10"/>
      <c r="AX678" s="10"/>
      <c r="AY678" s="10"/>
      <c r="AZ678" s="10"/>
      <c r="BA678" s="10"/>
      <c r="BB678" s="10"/>
      <c r="BC678" s="10"/>
      <c r="BD678" s="10"/>
    </row>
    <row r="679" spans="1:56" ht="15" customHeight="1" x14ac:dyDescent="0.25">
      <c r="A679" s="1"/>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row>
    <row r="680" spans="1:56" ht="15" customHeight="1" x14ac:dyDescent="0.25">
      <c r="A680" s="1">
        <v>59</v>
      </c>
      <c r="B680" s="138" t="s">
        <v>254</v>
      </c>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c r="AN680" s="122"/>
      <c r="AO680" s="122"/>
      <c r="AP680" s="122"/>
      <c r="AQ680" s="10"/>
      <c r="AR680" s="10"/>
      <c r="AS680" s="10"/>
      <c r="AT680" s="10"/>
      <c r="AU680" s="10"/>
      <c r="AV680" s="10"/>
      <c r="AW680" s="10"/>
      <c r="AX680" s="10"/>
      <c r="AY680" s="10"/>
      <c r="AZ680" s="10"/>
      <c r="BA680" s="10"/>
      <c r="BB680" s="10"/>
      <c r="BC680" s="10"/>
      <c r="BD680" s="10"/>
    </row>
    <row r="681" spans="1:56" ht="2.25" customHeight="1" x14ac:dyDescent="0.25">
      <c r="A681" s="1"/>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row>
    <row r="682" spans="1:56" ht="15" customHeight="1" x14ac:dyDescent="0.25">
      <c r="A682" s="1"/>
      <c r="B682" s="10"/>
      <c r="C682" s="10"/>
      <c r="D682" s="10"/>
      <c r="E682" s="10"/>
      <c r="F682" s="10"/>
      <c r="G682" s="10"/>
      <c r="H682" s="10"/>
      <c r="I682" s="10"/>
      <c r="J682" s="10"/>
      <c r="K682" s="10"/>
      <c r="L682" s="10"/>
      <c r="M682" s="10"/>
      <c r="N682" s="10"/>
      <c r="O682" s="10"/>
      <c r="P682" s="10"/>
      <c r="Q682" s="187" t="s">
        <v>222</v>
      </c>
      <c r="R682" s="188"/>
      <c r="S682" s="188"/>
      <c r="T682" s="188"/>
      <c r="U682" s="188"/>
      <c r="V682" s="188"/>
      <c r="W682" s="188"/>
      <c r="X682" s="188"/>
      <c r="Y682" s="14"/>
      <c r="Z682" s="187" t="s">
        <v>249</v>
      </c>
      <c r="AA682" s="187"/>
      <c r="AB682" s="187"/>
      <c r="AC682" s="187"/>
      <c r="AD682" s="187"/>
      <c r="AE682" s="187"/>
      <c r="AF682" s="187"/>
      <c r="AG682" s="187"/>
      <c r="AH682" s="88"/>
      <c r="AI682" s="88"/>
      <c r="AJ682" s="10"/>
      <c r="AK682" s="10"/>
      <c r="AL682" s="10"/>
      <c r="AM682" s="10"/>
      <c r="AN682" s="10"/>
      <c r="AO682" s="10"/>
      <c r="AP682" s="10"/>
      <c r="AQ682" s="10"/>
      <c r="AR682" s="10"/>
      <c r="AS682" s="10"/>
      <c r="AT682" s="10"/>
      <c r="AU682" s="10"/>
      <c r="AV682" s="10"/>
      <c r="AW682" s="10"/>
      <c r="AX682" s="10"/>
      <c r="AY682" s="10"/>
      <c r="AZ682" s="10"/>
      <c r="BA682" s="10"/>
      <c r="BB682" s="10"/>
      <c r="BC682" s="10"/>
      <c r="BD682" s="10"/>
    </row>
    <row r="683" spans="1:56" ht="2.25" customHeight="1" x14ac:dyDescent="0.25">
      <c r="A683" s="1"/>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row>
    <row r="684" spans="1:56" ht="15" customHeight="1" x14ac:dyDescent="0.25">
      <c r="A684" s="1"/>
      <c r="B684" s="95" t="s">
        <v>213</v>
      </c>
      <c r="C684" s="88"/>
      <c r="D684" s="88"/>
      <c r="E684" s="88"/>
      <c r="F684" s="88"/>
      <c r="G684" s="88"/>
      <c r="H684" s="88"/>
      <c r="I684" s="88"/>
      <c r="J684" s="88"/>
      <c r="K684" s="88"/>
      <c r="L684" s="88"/>
      <c r="M684" s="88"/>
      <c r="N684" s="88"/>
      <c r="O684" s="88"/>
      <c r="P684" s="10"/>
      <c r="Q684" s="119"/>
      <c r="R684" s="189"/>
      <c r="S684" s="189"/>
      <c r="T684" s="189"/>
      <c r="U684" s="189"/>
      <c r="V684" s="190"/>
      <c r="W684" s="88" t="s">
        <v>169</v>
      </c>
      <c r="X684" s="88"/>
      <c r="Y684" s="10"/>
      <c r="Z684" s="230"/>
      <c r="AA684" s="231"/>
      <c r="AB684" s="231"/>
      <c r="AC684" s="231"/>
      <c r="AD684" s="231"/>
      <c r="AE684" s="231"/>
      <c r="AF684" s="231"/>
      <c r="AG684" s="232"/>
      <c r="AH684" s="88" t="s">
        <v>128</v>
      </c>
      <c r="AI684" s="88"/>
      <c r="AJ684" s="10"/>
      <c r="AK684" s="10"/>
      <c r="AL684" s="10"/>
      <c r="AM684" s="10"/>
      <c r="AN684" s="10"/>
      <c r="AO684" s="10"/>
      <c r="AP684" s="10"/>
      <c r="AQ684" s="10"/>
      <c r="AR684" s="10"/>
      <c r="AS684" s="10"/>
      <c r="AT684" s="10"/>
      <c r="AU684" s="10"/>
      <c r="AV684" s="10"/>
      <c r="AW684" s="10"/>
      <c r="AX684" s="10"/>
      <c r="AY684" s="10"/>
      <c r="AZ684" s="10"/>
      <c r="BA684" s="10"/>
      <c r="BB684" s="10"/>
      <c r="BC684" s="10"/>
      <c r="BD684" s="10"/>
    </row>
    <row r="685" spans="1:56" ht="2.25" customHeight="1" x14ac:dyDescent="0.25">
      <c r="A685" s="1"/>
      <c r="B685" s="10"/>
      <c r="C685" s="10"/>
      <c r="D685" s="10"/>
      <c r="E685" s="10"/>
      <c r="F685" s="10"/>
      <c r="G685" s="10"/>
      <c r="H685" s="10"/>
      <c r="I685" s="10"/>
      <c r="J685" s="10"/>
      <c r="K685" s="10"/>
      <c r="L685" s="10"/>
      <c r="M685" s="10"/>
      <c r="N685" s="10"/>
      <c r="O685" s="9"/>
      <c r="P685" s="9"/>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row>
    <row r="686" spans="1:56" ht="15" customHeight="1" x14ac:dyDescent="0.25">
      <c r="A686" s="1"/>
      <c r="B686" s="95" t="s">
        <v>255</v>
      </c>
      <c r="C686" s="88"/>
      <c r="D686" s="88"/>
      <c r="E686" s="88"/>
      <c r="F686" s="88"/>
      <c r="G686" s="88"/>
      <c r="H686" s="88"/>
      <c r="I686" s="88"/>
      <c r="J686" s="88"/>
      <c r="K686" s="88"/>
      <c r="L686" s="88"/>
      <c r="M686" s="88"/>
      <c r="N686" s="88"/>
      <c r="O686" s="88"/>
      <c r="P686" s="10"/>
      <c r="Q686" s="119"/>
      <c r="R686" s="189"/>
      <c r="S686" s="189"/>
      <c r="T686" s="189"/>
      <c r="U686" s="189"/>
      <c r="V686" s="190"/>
      <c r="W686" s="88" t="s">
        <v>169</v>
      </c>
      <c r="X686" s="88"/>
      <c r="Y686" s="10"/>
      <c r="Z686" s="230"/>
      <c r="AA686" s="231"/>
      <c r="AB686" s="231"/>
      <c r="AC686" s="231"/>
      <c r="AD686" s="231"/>
      <c r="AE686" s="231"/>
      <c r="AF686" s="231"/>
      <c r="AG686" s="232"/>
      <c r="AH686" s="88" t="s">
        <v>128</v>
      </c>
      <c r="AI686" s="88"/>
      <c r="AJ686" s="10"/>
      <c r="AK686" s="10"/>
      <c r="AL686" s="10"/>
      <c r="AM686" s="10"/>
      <c r="AN686" s="10"/>
      <c r="AO686" s="10"/>
      <c r="AP686" s="10"/>
      <c r="AQ686" s="10"/>
      <c r="AR686" s="10"/>
      <c r="AS686" s="10"/>
      <c r="AT686" s="10"/>
      <c r="AU686" s="10"/>
      <c r="AV686" s="10"/>
      <c r="AW686" s="10"/>
      <c r="AX686" s="10"/>
      <c r="AY686" s="10"/>
      <c r="AZ686" s="10"/>
      <c r="BA686" s="10"/>
      <c r="BB686" s="10"/>
      <c r="BC686" s="10"/>
      <c r="BD686" s="10"/>
    </row>
    <row r="687" spans="1:56" ht="2.25" customHeight="1" x14ac:dyDescent="0.25">
      <c r="A687" s="1"/>
      <c r="B687" s="10"/>
      <c r="C687" s="10"/>
      <c r="D687" s="10"/>
      <c r="E687" s="10"/>
      <c r="F687" s="10"/>
      <c r="G687" s="10"/>
      <c r="H687" s="10"/>
      <c r="I687" s="10"/>
      <c r="J687" s="10"/>
      <c r="K687" s="10"/>
      <c r="L687" s="10"/>
      <c r="M687" s="10"/>
      <c r="N687" s="10"/>
      <c r="O687" s="9"/>
      <c r="P687" s="9"/>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row>
    <row r="688" spans="1:56" ht="15" customHeight="1" x14ac:dyDescent="0.25">
      <c r="A688" s="1"/>
      <c r="B688" s="95" t="s">
        <v>214</v>
      </c>
      <c r="C688" s="88"/>
      <c r="D688" s="88"/>
      <c r="E688" s="88"/>
      <c r="F688" s="88"/>
      <c r="G688" s="88"/>
      <c r="H688" s="88"/>
      <c r="I688" s="88"/>
      <c r="J688" s="88"/>
      <c r="K688" s="88"/>
      <c r="L688" s="88"/>
      <c r="M688" s="88"/>
      <c r="N688" s="88"/>
      <c r="O688" s="88"/>
      <c r="P688" s="12"/>
      <c r="Q688" s="119"/>
      <c r="R688" s="189"/>
      <c r="S688" s="189"/>
      <c r="T688" s="189"/>
      <c r="U688" s="189"/>
      <c r="V688" s="190"/>
      <c r="W688" s="88" t="s">
        <v>169</v>
      </c>
      <c r="X688" s="88"/>
      <c r="Y688" s="10"/>
      <c r="Z688" s="230"/>
      <c r="AA688" s="231"/>
      <c r="AB688" s="231"/>
      <c r="AC688" s="231"/>
      <c r="AD688" s="231"/>
      <c r="AE688" s="231"/>
      <c r="AF688" s="231"/>
      <c r="AG688" s="232"/>
      <c r="AH688" s="88" t="s">
        <v>128</v>
      </c>
      <c r="AI688" s="88"/>
      <c r="AJ688" s="10"/>
      <c r="AK688" s="10"/>
      <c r="AL688" s="10"/>
      <c r="AM688" s="10"/>
      <c r="AN688" s="10"/>
      <c r="AO688" s="10"/>
      <c r="AP688" s="10"/>
      <c r="AQ688" s="10"/>
      <c r="AR688" s="10"/>
      <c r="AS688" s="10"/>
      <c r="AT688" s="10"/>
      <c r="AU688" s="10"/>
      <c r="AV688" s="10"/>
      <c r="AW688" s="10"/>
      <c r="AX688" s="10"/>
      <c r="AY688" s="10"/>
      <c r="AZ688" s="10"/>
      <c r="BA688" s="10"/>
      <c r="BB688" s="10"/>
      <c r="BC688" s="10"/>
      <c r="BD688" s="10"/>
    </row>
    <row r="689" spans="1:56" ht="2.25" customHeight="1" x14ac:dyDescent="0.25">
      <c r="A689" s="1"/>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row>
    <row r="690" spans="1:56" ht="15" customHeight="1" x14ac:dyDescent="0.25">
      <c r="A690" s="1"/>
      <c r="B690" s="95" t="s">
        <v>215</v>
      </c>
      <c r="C690" s="88"/>
      <c r="D690" s="88"/>
      <c r="E690" s="88"/>
      <c r="F690" s="88"/>
      <c r="G690" s="88"/>
      <c r="H690" s="88"/>
      <c r="I690" s="88"/>
      <c r="J690" s="88"/>
      <c r="K690" s="88"/>
      <c r="L690" s="88"/>
      <c r="M690" s="88"/>
      <c r="N690" s="88"/>
      <c r="O690" s="88"/>
      <c r="P690" s="10"/>
      <c r="Q690" s="119"/>
      <c r="R690" s="189"/>
      <c r="S690" s="189"/>
      <c r="T690" s="189"/>
      <c r="U690" s="189"/>
      <c r="V690" s="190"/>
      <c r="W690" s="88" t="s">
        <v>169</v>
      </c>
      <c r="X690" s="88"/>
      <c r="Y690" s="10"/>
      <c r="Z690" s="230"/>
      <c r="AA690" s="231"/>
      <c r="AB690" s="231"/>
      <c r="AC690" s="231"/>
      <c r="AD690" s="231"/>
      <c r="AE690" s="231"/>
      <c r="AF690" s="231"/>
      <c r="AG690" s="232"/>
      <c r="AH690" s="88" t="s">
        <v>128</v>
      </c>
      <c r="AI690" s="88"/>
      <c r="AJ690" s="10"/>
      <c r="AK690" s="10"/>
      <c r="AL690" s="10"/>
      <c r="AM690" s="10"/>
      <c r="AN690" s="10"/>
      <c r="AO690" s="10"/>
      <c r="AP690" s="10"/>
      <c r="AQ690" s="10"/>
      <c r="AR690" s="10"/>
      <c r="AS690" s="10"/>
      <c r="AT690" s="10"/>
      <c r="AU690" s="10"/>
      <c r="AV690" s="10"/>
      <c r="AW690" s="10"/>
      <c r="AX690" s="10"/>
      <c r="AY690" s="10"/>
      <c r="AZ690" s="10"/>
      <c r="BA690" s="10"/>
      <c r="BB690" s="10"/>
      <c r="BC690" s="10"/>
      <c r="BD690" s="10"/>
    </row>
    <row r="691" spans="1:56" ht="15" customHeight="1" x14ac:dyDescent="0.25">
      <c r="A691" s="1"/>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row>
    <row r="692" spans="1:56" ht="15" customHeight="1" x14ac:dyDescent="0.25">
      <c r="A692" s="1"/>
      <c r="B692" s="173" t="s">
        <v>261</v>
      </c>
      <c r="C692" s="173"/>
      <c r="D692" s="173"/>
      <c r="E692" s="173"/>
      <c r="F692" s="173"/>
      <c r="G692" s="173"/>
      <c r="H692" s="173"/>
      <c r="I692" s="173"/>
      <c r="J692" s="173"/>
      <c r="K692" s="173"/>
      <c r="L692" s="173"/>
      <c r="M692" s="173"/>
      <c r="N692" s="173"/>
      <c r="O692" s="173"/>
      <c r="P692" s="173"/>
      <c r="Q692" s="173"/>
      <c r="R692" s="173"/>
      <c r="S692" s="173"/>
      <c r="T692" s="173"/>
      <c r="U692" s="173"/>
      <c r="V692" s="173"/>
      <c r="W692" s="173"/>
      <c r="X692" s="173"/>
      <c r="Y692" s="173"/>
      <c r="Z692" s="173"/>
      <c r="AA692" s="173"/>
      <c r="AB692" s="173"/>
      <c r="AC692" s="173"/>
      <c r="AD692" s="173"/>
      <c r="AE692" s="173"/>
      <c r="AF692" s="173"/>
      <c r="AG692" s="173"/>
      <c r="AH692" s="173"/>
      <c r="AI692" s="173"/>
      <c r="AJ692" s="173"/>
      <c r="AK692" s="173"/>
      <c r="AL692" s="173"/>
      <c r="AM692" s="173"/>
      <c r="AN692" s="173"/>
      <c r="AO692" s="173"/>
      <c r="AP692" s="174"/>
      <c r="AQ692" s="10"/>
      <c r="AR692" s="10"/>
      <c r="AS692" s="10"/>
      <c r="AT692" s="10"/>
      <c r="AU692" s="10"/>
      <c r="AV692" s="10"/>
      <c r="AW692" s="10"/>
      <c r="AX692" s="10"/>
      <c r="AY692" s="10"/>
      <c r="AZ692" s="10"/>
      <c r="BA692" s="10"/>
      <c r="BB692" s="10"/>
      <c r="BC692" s="10"/>
      <c r="BD692" s="10"/>
    </row>
    <row r="693" spans="1:56" ht="15" customHeight="1" x14ac:dyDescent="0.25">
      <c r="A693" s="1"/>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row>
    <row r="694" spans="1:56" ht="15" customHeight="1" x14ac:dyDescent="0.25">
      <c r="A694" s="1">
        <v>60</v>
      </c>
      <c r="B694" s="18" t="s">
        <v>262</v>
      </c>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row>
    <row r="695" spans="1:56" ht="2.25" customHeight="1" x14ac:dyDescent="0.25">
      <c r="A695" s="1"/>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row>
    <row r="696" spans="1:56" ht="30" customHeight="1" x14ac:dyDescent="0.25">
      <c r="A696" s="1"/>
      <c r="B696" s="205" t="s">
        <v>263</v>
      </c>
      <c r="C696" s="181"/>
      <c r="D696" s="181"/>
      <c r="E696" s="181"/>
      <c r="F696" s="181"/>
      <c r="G696" s="181"/>
      <c r="H696" s="181"/>
      <c r="I696" s="181"/>
      <c r="J696" s="181"/>
      <c r="K696" s="181"/>
      <c r="L696" s="181"/>
      <c r="M696" s="181"/>
      <c r="N696" s="181"/>
      <c r="O696" s="181"/>
      <c r="P696" s="181"/>
      <c r="Q696" s="181"/>
      <c r="R696" s="181"/>
      <c r="S696" s="181"/>
      <c r="T696" s="181"/>
      <c r="U696" s="181"/>
      <c r="V696" s="181"/>
      <c r="W696" s="181"/>
      <c r="X696" s="181"/>
      <c r="Y696" s="181"/>
      <c r="Z696" s="181"/>
      <c r="AA696" s="181"/>
      <c r="AB696" s="181"/>
      <c r="AC696" s="181"/>
      <c r="AD696" s="181"/>
      <c r="AE696" s="181"/>
      <c r="AF696" s="181"/>
      <c r="AG696" s="181"/>
      <c r="AH696" s="181"/>
      <c r="AI696" s="181"/>
      <c r="AJ696" s="181"/>
      <c r="AK696" s="181"/>
      <c r="AL696" s="181"/>
      <c r="AM696" s="181"/>
      <c r="AN696" s="181"/>
      <c r="AO696" s="181"/>
      <c r="AP696" s="181"/>
      <c r="AQ696" s="10"/>
      <c r="AR696" s="10"/>
      <c r="AS696" s="10"/>
      <c r="AT696" s="10"/>
      <c r="AU696" s="10"/>
      <c r="AV696" s="10"/>
      <c r="AW696" s="10"/>
      <c r="AX696" s="10"/>
      <c r="AY696" s="10"/>
      <c r="AZ696" s="10"/>
      <c r="BA696" s="10"/>
      <c r="BB696" s="10"/>
      <c r="BC696" s="10"/>
      <c r="BD696" s="10"/>
    </row>
    <row r="697" spans="1:56" ht="15" customHeight="1" x14ac:dyDescent="0.25">
      <c r="A697" s="1"/>
      <c r="B697" s="167"/>
      <c r="C697" s="167"/>
      <c r="D697" s="167"/>
      <c r="E697" s="167"/>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0"/>
      <c r="AR697" s="10"/>
      <c r="AS697" s="10"/>
      <c r="AT697" s="10"/>
      <c r="AU697" s="10"/>
      <c r="AV697" s="10"/>
      <c r="AW697" s="10"/>
      <c r="AX697" s="10"/>
      <c r="AY697" s="10"/>
      <c r="AZ697" s="10"/>
      <c r="BA697" s="10"/>
      <c r="BB697" s="10"/>
      <c r="BC697" s="10"/>
      <c r="BD697" s="10"/>
    </row>
    <row r="698" spans="1:56" ht="15" customHeight="1" x14ac:dyDescent="0.25">
      <c r="A698" s="1"/>
      <c r="B698" s="167"/>
      <c r="C698" s="167"/>
      <c r="D698" s="167"/>
      <c r="E698" s="167"/>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0"/>
      <c r="AR698" s="10"/>
      <c r="AS698" s="10"/>
      <c r="AT698" s="10"/>
      <c r="AU698" s="10"/>
      <c r="AV698" s="10"/>
      <c r="AW698" s="10"/>
      <c r="AX698" s="10"/>
      <c r="AY698" s="10"/>
      <c r="AZ698" s="10"/>
      <c r="BA698" s="10"/>
      <c r="BB698" s="10"/>
      <c r="BC698" s="10"/>
      <c r="BD698" s="10"/>
    </row>
    <row r="699" spans="1:56" ht="15" customHeight="1" x14ac:dyDescent="0.25">
      <c r="A699" s="1"/>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row>
    <row r="700" spans="1:56" ht="15" customHeight="1" x14ac:dyDescent="0.25">
      <c r="A700" s="1"/>
      <c r="B700" s="97" t="s">
        <v>264</v>
      </c>
      <c r="C700" s="97"/>
      <c r="D700" s="97"/>
      <c r="E700" s="97"/>
      <c r="F700" s="97"/>
      <c r="G700" s="97"/>
      <c r="H700" s="97"/>
      <c r="I700" s="97"/>
      <c r="J700" s="97"/>
      <c r="K700" s="97"/>
      <c r="L700" s="97"/>
      <c r="M700" s="97"/>
      <c r="N700" s="97"/>
      <c r="O700" s="97"/>
      <c r="P700" s="97"/>
      <c r="Q700" s="10"/>
      <c r="R700" s="230"/>
      <c r="S700" s="231"/>
      <c r="T700" s="231"/>
      <c r="U700" s="231"/>
      <c r="V700" s="231"/>
      <c r="W700" s="231"/>
      <c r="X700" s="231"/>
      <c r="Y700" s="232"/>
      <c r="Z700" s="88" t="s">
        <v>128</v>
      </c>
      <c r="AA700" s="88"/>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row>
    <row r="701" spans="1:56" ht="2.25" customHeight="1" x14ac:dyDescent="0.25">
      <c r="A701" s="1"/>
      <c r="B701" s="97"/>
      <c r="C701" s="97"/>
      <c r="D701" s="97"/>
      <c r="E701" s="97"/>
      <c r="F701" s="97"/>
      <c r="G701" s="97"/>
      <c r="H701" s="97"/>
      <c r="I701" s="97"/>
      <c r="J701" s="97"/>
      <c r="K701" s="97"/>
      <c r="L701" s="97"/>
      <c r="M701" s="97"/>
      <c r="N701" s="97"/>
      <c r="O701" s="97"/>
      <c r="P701" s="97"/>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row>
    <row r="702" spans="1:56" ht="15" customHeight="1" x14ac:dyDescent="0.25">
      <c r="A702" s="1"/>
      <c r="B702" s="97" t="s">
        <v>265</v>
      </c>
      <c r="C702" s="97"/>
      <c r="D702" s="97"/>
      <c r="E702" s="97"/>
      <c r="F702" s="97"/>
      <c r="G702" s="97"/>
      <c r="H702" s="97"/>
      <c r="I702" s="97"/>
      <c r="J702" s="97"/>
      <c r="K702" s="97"/>
      <c r="L702" s="97"/>
      <c r="M702" s="97"/>
      <c r="N702" s="97"/>
      <c r="O702" s="97"/>
      <c r="P702" s="97"/>
      <c r="Q702" s="10"/>
      <c r="R702" s="253">
        <f>+OppervlakteNieuwbouwEnKostprijs_fldNieuwbouwKostprijsSchoolgebouwen</f>
        <v>0</v>
      </c>
      <c r="S702" s="254"/>
      <c r="T702" s="254"/>
      <c r="U702" s="254"/>
      <c r="V702" s="254"/>
      <c r="W702" s="254"/>
      <c r="X702" s="254"/>
      <c r="Y702" s="255"/>
      <c r="Z702" s="88" t="s">
        <v>128</v>
      </c>
      <c r="AA702" s="88"/>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row>
    <row r="703" spans="1:56" ht="2.25" customHeight="1" x14ac:dyDescent="0.25">
      <c r="A703" s="1"/>
      <c r="B703" s="10"/>
      <c r="C703" s="10"/>
      <c r="D703" s="10"/>
      <c r="E703" s="10"/>
      <c r="F703" s="10"/>
      <c r="G703" s="10"/>
      <c r="H703" s="10"/>
      <c r="I703" s="10"/>
      <c r="J703" s="10"/>
      <c r="K703" s="10"/>
      <c r="L703" s="10"/>
      <c r="M703" s="10"/>
      <c r="N703" s="10"/>
      <c r="O703" s="9"/>
      <c r="P703" s="9"/>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row>
    <row r="704" spans="1:56" ht="15" customHeight="1" x14ac:dyDescent="0.25">
      <c r="A704" s="1"/>
      <c r="B704" s="97" t="s">
        <v>266</v>
      </c>
      <c r="C704" s="97"/>
      <c r="D704" s="97"/>
      <c r="E704" s="97"/>
      <c r="F704" s="97"/>
      <c r="G704" s="97"/>
      <c r="H704" s="97"/>
      <c r="I704" s="97"/>
      <c r="J704" s="97"/>
      <c r="K704" s="97"/>
      <c r="L704" s="97"/>
      <c r="M704" s="97"/>
      <c r="N704" s="97"/>
      <c r="O704" s="97"/>
      <c r="P704" s="97"/>
      <c r="Q704" s="10"/>
      <c r="R704" s="253">
        <f>Z635</f>
        <v>0</v>
      </c>
      <c r="S704" s="254"/>
      <c r="T704" s="254"/>
      <c r="U704" s="254"/>
      <c r="V704" s="254"/>
      <c r="W704" s="254"/>
      <c r="X704" s="254"/>
      <c r="Y704" s="255"/>
      <c r="Z704" s="88" t="s">
        <v>128</v>
      </c>
      <c r="AA704" s="88"/>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row>
    <row r="705" spans="1:56" ht="2.25" customHeight="1" x14ac:dyDescent="0.25">
      <c r="A705" s="1"/>
      <c r="B705" s="10"/>
      <c r="C705" s="10"/>
      <c r="D705" s="10"/>
      <c r="E705" s="10"/>
      <c r="F705" s="10"/>
      <c r="G705" s="10"/>
      <c r="H705" s="10"/>
      <c r="I705" s="10"/>
      <c r="J705" s="10"/>
      <c r="K705" s="10"/>
      <c r="L705" s="10"/>
      <c r="M705" s="10"/>
      <c r="N705" s="10"/>
      <c r="O705" s="9"/>
      <c r="P705" s="9"/>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row>
    <row r="706" spans="1:56" ht="15" customHeight="1" x14ac:dyDescent="0.25">
      <c r="A706" s="1"/>
      <c r="B706" s="262" t="s">
        <v>267</v>
      </c>
      <c r="C706" s="97"/>
      <c r="D706" s="97"/>
      <c r="E706" s="97"/>
      <c r="F706" s="97"/>
      <c r="G706" s="97"/>
      <c r="H706" s="97"/>
      <c r="I706" s="97"/>
      <c r="J706" s="97"/>
      <c r="K706" s="97"/>
      <c r="L706" s="97"/>
      <c r="M706" s="97"/>
      <c r="N706" s="97"/>
      <c r="O706" s="97"/>
      <c r="P706" s="97"/>
      <c r="Q706" s="10"/>
      <c r="R706" s="10"/>
      <c r="S706" s="10"/>
      <c r="T706" s="10"/>
      <c r="U706" s="10"/>
      <c r="V706" s="10"/>
      <c r="W706" s="10"/>
      <c r="X706" s="10"/>
      <c r="Y706" s="10"/>
      <c r="Z706" s="253">
        <f>IF(Z637&lt;&gt;0,Z637,0)</f>
        <v>0</v>
      </c>
      <c r="AA706" s="254"/>
      <c r="AB706" s="254"/>
      <c r="AC706" s="254"/>
      <c r="AD706" s="254"/>
      <c r="AE706" s="254"/>
      <c r="AF706" s="254"/>
      <c r="AG706" s="255"/>
      <c r="AH706" s="10" t="s">
        <v>128</v>
      </c>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row>
    <row r="707" spans="1:56" ht="2.25" customHeight="1" x14ac:dyDescent="0.25">
      <c r="A707" s="1"/>
      <c r="B707" s="10"/>
      <c r="C707" s="10"/>
      <c r="D707" s="10"/>
      <c r="E707" s="10"/>
      <c r="F707" s="10"/>
      <c r="G707" s="10"/>
      <c r="H707" s="10"/>
      <c r="I707" s="10"/>
      <c r="J707" s="10"/>
      <c r="K707" s="10"/>
      <c r="L707" s="10"/>
      <c r="M707" s="10"/>
      <c r="N707" s="10"/>
      <c r="O707" s="9"/>
      <c r="P707" s="9"/>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row>
    <row r="708" spans="1:56" ht="15" customHeight="1" x14ac:dyDescent="0.25">
      <c r="A708" s="1"/>
      <c r="B708" s="97" t="s">
        <v>268</v>
      </c>
      <c r="C708" s="97"/>
      <c r="D708" s="97"/>
      <c r="E708" s="97"/>
      <c r="F708" s="97"/>
      <c r="G708" s="97"/>
      <c r="H708" s="97"/>
      <c r="I708" s="97"/>
      <c r="J708" s="97"/>
      <c r="K708" s="97"/>
      <c r="L708" s="97"/>
      <c r="M708" s="97"/>
      <c r="N708" s="97"/>
      <c r="O708" s="97"/>
      <c r="P708" s="97"/>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row>
    <row r="709" spans="1:56" ht="15" customHeight="1" x14ac:dyDescent="0.25">
      <c r="A709" s="1"/>
      <c r="B709" s="97"/>
      <c r="C709" s="97"/>
      <c r="D709" s="97"/>
      <c r="E709" s="97"/>
      <c r="F709" s="97"/>
      <c r="G709" s="97"/>
      <c r="H709" s="97"/>
      <c r="I709" s="97"/>
      <c r="J709" s="97"/>
      <c r="K709" s="97"/>
      <c r="L709" s="97"/>
      <c r="M709" s="97"/>
      <c r="N709" s="97"/>
      <c r="O709" s="97"/>
      <c r="P709" s="97"/>
      <c r="Q709" s="10"/>
      <c r="R709" s="253">
        <f>SUM(Z644,Z646,Z648,Z650)</f>
        <v>0</v>
      </c>
      <c r="S709" s="254"/>
      <c r="T709" s="254"/>
      <c r="U709" s="254"/>
      <c r="V709" s="254"/>
      <c r="W709" s="254"/>
      <c r="X709" s="254"/>
      <c r="Y709" s="255"/>
      <c r="Z709" s="88" t="s">
        <v>128</v>
      </c>
      <c r="AA709" s="88"/>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row>
    <row r="710" spans="1:56" ht="2.25" customHeight="1" x14ac:dyDescent="0.25">
      <c r="A710" s="1"/>
      <c r="B710" s="10"/>
      <c r="C710" s="10"/>
      <c r="D710" s="10"/>
      <c r="E710" s="10"/>
      <c r="F710" s="10"/>
      <c r="G710" s="10"/>
      <c r="H710" s="10"/>
      <c r="I710" s="10"/>
      <c r="J710" s="10"/>
      <c r="K710" s="10"/>
      <c r="L710" s="10"/>
      <c r="M710" s="10"/>
      <c r="N710" s="10"/>
      <c r="O710" s="9"/>
      <c r="P710" s="9"/>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row>
    <row r="711" spans="1:56" ht="15" customHeight="1" x14ac:dyDescent="0.25">
      <c r="A711" s="1"/>
      <c r="B711" s="97" t="s">
        <v>269</v>
      </c>
      <c r="C711" s="97"/>
      <c r="D711" s="97"/>
      <c r="E711" s="97"/>
      <c r="F711" s="97"/>
      <c r="G711" s="97"/>
      <c r="H711" s="97"/>
      <c r="I711" s="97"/>
      <c r="J711" s="97"/>
      <c r="K711" s="97"/>
      <c r="L711" s="97"/>
      <c r="M711" s="97"/>
      <c r="N711" s="97"/>
      <c r="O711" s="97"/>
      <c r="P711" s="97"/>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row>
    <row r="712" spans="1:56" ht="15" customHeight="1" x14ac:dyDescent="0.25">
      <c r="A712" s="1"/>
      <c r="B712" s="97"/>
      <c r="C712" s="97"/>
      <c r="D712" s="97"/>
      <c r="E712" s="97"/>
      <c r="F712" s="97"/>
      <c r="G712" s="97"/>
      <c r="H712" s="97"/>
      <c r="I712" s="97"/>
      <c r="J712" s="97"/>
      <c r="K712" s="97"/>
      <c r="L712" s="97"/>
      <c r="M712" s="97"/>
      <c r="N712" s="97"/>
      <c r="O712" s="97"/>
      <c r="P712" s="97"/>
      <c r="Q712" s="10"/>
      <c r="R712" s="263">
        <f>OppervlakteNieuwbouwEnKostprijs_fldNieuwbouwNietGenormeerdeOmgevingKostprijs</f>
        <v>0</v>
      </c>
      <c r="S712" s="264"/>
      <c r="T712" s="264"/>
      <c r="U712" s="264"/>
      <c r="V712" s="264"/>
      <c r="W712" s="264"/>
      <c r="X712" s="264"/>
      <c r="Y712" s="265"/>
      <c r="Z712" s="88" t="s">
        <v>128</v>
      </c>
      <c r="AA712" s="88"/>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row>
    <row r="713" spans="1:56" ht="2.25" customHeight="1" x14ac:dyDescent="0.25">
      <c r="A713" s="1"/>
      <c r="B713" s="10"/>
      <c r="C713" s="10"/>
      <c r="D713" s="10"/>
      <c r="E713" s="10"/>
      <c r="F713" s="10"/>
      <c r="G713" s="10"/>
      <c r="H713" s="10"/>
      <c r="I713" s="10"/>
      <c r="J713" s="10"/>
      <c r="K713" s="10"/>
      <c r="L713" s="10"/>
      <c r="M713" s="10"/>
      <c r="N713" s="10"/>
      <c r="O713" s="9"/>
      <c r="P713" s="9"/>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row>
    <row r="714" spans="1:56" ht="15" customHeight="1" x14ac:dyDescent="0.25">
      <c r="A714" s="1"/>
      <c r="B714" s="97" t="s">
        <v>270</v>
      </c>
      <c r="C714" s="97"/>
      <c r="D714" s="97"/>
      <c r="E714" s="97"/>
      <c r="F714" s="97"/>
      <c r="G714" s="97"/>
      <c r="H714" s="97"/>
      <c r="I714" s="97"/>
      <c r="J714" s="97"/>
      <c r="K714" s="97"/>
      <c r="L714" s="97"/>
      <c r="M714" s="97"/>
      <c r="N714" s="97"/>
      <c r="O714" s="97"/>
      <c r="P714" s="97"/>
      <c r="Q714" s="10"/>
      <c r="R714" s="253">
        <f>Z674</f>
        <v>0</v>
      </c>
      <c r="S714" s="254"/>
      <c r="T714" s="254"/>
      <c r="U714" s="254"/>
      <c r="V714" s="254"/>
      <c r="W714" s="254"/>
      <c r="X714" s="254"/>
      <c r="Y714" s="255"/>
      <c r="Z714" s="88" t="s">
        <v>128</v>
      </c>
      <c r="AA714" s="88"/>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row>
    <row r="715" spans="1:56" ht="2.25" customHeight="1" x14ac:dyDescent="0.25">
      <c r="A715" s="1"/>
      <c r="B715" s="10"/>
      <c r="C715" s="10"/>
      <c r="D715" s="10"/>
      <c r="E715" s="10"/>
      <c r="F715" s="10"/>
      <c r="G715" s="10"/>
      <c r="H715" s="10"/>
      <c r="I715" s="10"/>
      <c r="J715" s="10"/>
      <c r="K715" s="10"/>
      <c r="L715" s="10"/>
      <c r="M715" s="10"/>
      <c r="N715" s="10"/>
      <c r="O715" s="9"/>
      <c r="P715" s="9"/>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row>
    <row r="716" spans="1:56" ht="15" customHeight="1" x14ac:dyDescent="0.25">
      <c r="A716" s="1"/>
      <c r="B716" s="97" t="s">
        <v>271</v>
      </c>
      <c r="C716" s="97"/>
      <c r="D716" s="97"/>
      <c r="E716" s="97"/>
      <c r="F716" s="97"/>
      <c r="G716" s="97"/>
      <c r="H716" s="97"/>
      <c r="I716" s="97"/>
      <c r="J716" s="97"/>
      <c r="K716" s="97"/>
      <c r="L716" s="97"/>
      <c r="M716" s="97"/>
      <c r="N716" s="97"/>
      <c r="O716" s="97"/>
      <c r="P716" s="97"/>
      <c r="Q716" s="10"/>
      <c r="R716" s="253">
        <f>Z676</f>
        <v>0</v>
      </c>
      <c r="S716" s="254"/>
      <c r="T716" s="254"/>
      <c r="U716" s="254"/>
      <c r="V716" s="254"/>
      <c r="W716" s="254"/>
      <c r="X716" s="254"/>
      <c r="Y716" s="255"/>
      <c r="Z716" s="88" t="s">
        <v>128</v>
      </c>
      <c r="AA716" s="88"/>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row>
    <row r="717" spans="1:56" ht="2.25" customHeight="1" x14ac:dyDescent="0.25">
      <c r="A717" s="1"/>
      <c r="B717" s="10"/>
      <c r="C717" s="10"/>
      <c r="D717" s="10"/>
      <c r="E717" s="10"/>
      <c r="F717" s="10"/>
      <c r="G717" s="10"/>
      <c r="H717" s="10"/>
      <c r="I717" s="10"/>
      <c r="J717" s="10"/>
      <c r="K717" s="10"/>
      <c r="L717" s="10"/>
      <c r="M717" s="10"/>
      <c r="N717" s="10"/>
      <c r="O717" s="9"/>
      <c r="P717" s="9"/>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row>
    <row r="718" spans="1:56" ht="15" customHeight="1" x14ac:dyDescent="0.25">
      <c r="A718" s="1"/>
      <c r="B718" s="262" t="s">
        <v>272</v>
      </c>
      <c r="C718" s="97"/>
      <c r="D718" s="97"/>
      <c r="E718" s="97"/>
      <c r="F718" s="97"/>
      <c r="G718" s="97"/>
      <c r="H718" s="97"/>
      <c r="I718" s="97"/>
      <c r="J718" s="97"/>
      <c r="K718" s="97"/>
      <c r="L718" s="97"/>
      <c r="M718" s="97"/>
      <c r="N718" s="97"/>
      <c r="O718" s="97"/>
      <c r="P718" s="97"/>
      <c r="Q718" s="10"/>
      <c r="R718" s="10"/>
      <c r="S718" s="10"/>
      <c r="T718" s="10"/>
      <c r="U718" s="10"/>
      <c r="V718" s="10"/>
      <c r="W718" s="10"/>
      <c r="X718" s="10"/>
      <c r="Y718" s="10"/>
      <c r="Z718" s="253">
        <f>IF(Z678&lt;&gt;0,Z678,0)</f>
        <v>0</v>
      </c>
      <c r="AA718" s="254"/>
      <c r="AB718" s="254"/>
      <c r="AC718" s="254"/>
      <c r="AD718" s="254"/>
      <c r="AE718" s="254"/>
      <c r="AF718" s="254"/>
      <c r="AG718" s="255"/>
      <c r="AH718" s="17" t="s">
        <v>128</v>
      </c>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row>
    <row r="719" spans="1:56" ht="2.25" customHeight="1" x14ac:dyDescent="0.25">
      <c r="A719" s="1"/>
      <c r="B719" s="10"/>
      <c r="C719" s="10"/>
      <c r="D719" s="10"/>
      <c r="E719" s="10"/>
      <c r="F719" s="10"/>
      <c r="G719" s="10"/>
      <c r="H719" s="10"/>
      <c r="I719" s="10"/>
      <c r="J719" s="10"/>
      <c r="K719" s="10"/>
      <c r="L719" s="10"/>
      <c r="M719" s="10"/>
      <c r="N719" s="10"/>
      <c r="O719" s="9"/>
      <c r="P719" s="9"/>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row>
    <row r="720" spans="1:56" ht="15" customHeight="1" x14ac:dyDescent="0.25">
      <c r="A720" s="1"/>
      <c r="B720" s="97" t="s">
        <v>273</v>
      </c>
      <c r="C720" s="97"/>
      <c r="D720" s="97"/>
      <c r="E720" s="97"/>
      <c r="F720" s="97"/>
      <c r="G720" s="97"/>
      <c r="H720" s="97"/>
      <c r="I720" s="97"/>
      <c r="J720" s="97"/>
      <c r="K720" s="97"/>
      <c r="L720" s="97"/>
      <c r="M720" s="97"/>
      <c r="N720" s="97"/>
      <c r="O720" s="97"/>
      <c r="P720" s="97"/>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row>
    <row r="721" spans="1:56" ht="15" customHeight="1" x14ac:dyDescent="0.25">
      <c r="A721" s="1"/>
      <c r="B721" s="97"/>
      <c r="C721" s="97"/>
      <c r="D721" s="97"/>
      <c r="E721" s="97"/>
      <c r="F721" s="97"/>
      <c r="G721" s="97"/>
      <c r="H721" s="97"/>
      <c r="I721" s="97"/>
      <c r="J721" s="97"/>
      <c r="K721" s="97"/>
      <c r="L721" s="97"/>
      <c r="M721" s="97"/>
      <c r="N721" s="97"/>
      <c r="O721" s="97"/>
      <c r="P721" s="97"/>
      <c r="Q721" s="10"/>
      <c r="R721" s="253">
        <f>SUM(Z684,Z686,Z688,Z690)</f>
        <v>0</v>
      </c>
      <c r="S721" s="254"/>
      <c r="T721" s="254"/>
      <c r="U721" s="254"/>
      <c r="V721" s="254"/>
      <c r="W721" s="254"/>
      <c r="X721" s="254"/>
      <c r="Y721" s="255"/>
      <c r="Z721" s="88" t="s">
        <v>128</v>
      </c>
      <c r="AA721" s="88"/>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row>
    <row r="722" spans="1:56" ht="2.25" customHeight="1" x14ac:dyDescent="0.25">
      <c r="A722" s="1"/>
      <c r="B722" s="10"/>
      <c r="C722" s="10"/>
      <c r="D722" s="10"/>
      <c r="E722" s="10"/>
      <c r="F722" s="10"/>
      <c r="G722" s="10"/>
      <c r="H722" s="10"/>
      <c r="I722" s="10"/>
      <c r="J722" s="10"/>
      <c r="K722" s="10"/>
      <c r="L722" s="10"/>
      <c r="M722" s="10"/>
      <c r="N722" s="10"/>
      <c r="O722" s="9"/>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row>
    <row r="723" spans="1:56" ht="15" customHeight="1" x14ac:dyDescent="0.25">
      <c r="A723" s="1"/>
      <c r="B723" s="97" t="s">
        <v>274</v>
      </c>
      <c r="C723" s="97"/>
      <c r="D723" s="97"/>
      <c r="E723" s="97"/>
      <c r="F723" s="97"/>
      <c r="G723" s="97"/>
      <c r="H723" s="97"/>
      <c r="I723" s="97"/>
      <c r="J723" s="97"/>
      <c r="K723" s="97"/>
      <c r="L723" s="97"/>
      <c r="M723" s="97"/>
      <c r="N723" s="97"/>
      <c r="O723" s="97"/>
      <c r="P723" s="97"/>
      <c r="Q723" s="12"/>
      <c r="R723" s="230"/>
      <c r="S723" s="231"/>
      <c r="T723" s="231"/>
      <c r="U723" s="231"/>
      <c r="V723" s="231"/>
      <c r="W723" s="231"/>
      <c r="X723" s="231"/>
      <c r="Y723" s="232"/>
      <c r="Z723" s="88" t="s">
        <v>128</v>
      </c>
      <c r="AA723" s="88"/>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row>
    <row r="724" spans="1:56" ht="2.25" customHeight="1" x14ac:dyDescent="0.25">
      <c r="A724" s="1"/>
      <c r="B724" s="10"/>
      <c r="C724" s="10"/>
      <c r="D724" s="10"/>
      <c r="E724" s="10"/>
      <c r="F724" s="10"/>
      <c r="G724" s="10"/>
      <c r="H724" s="10"/>
      <c r="I724" s="10"/>
      <c r="J724" s="10"/>
      <c r="K724" s="10"/>
      <c r="L724" s="10"/>
      <c r="M724" s="10"/>
      <c r="N724" s="10"/>
      <c r="O724" s="9"/>
      <c r="P724" s="9"/>
      <c r="Q724" s="9"/>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row>
    <row r="725" spans="1:56" ht="15" customHeight="1" x14ac:dyDescent="0.25">
      <c r="A725" s="1"/>
      <c r="B725" s="97" t="s">
        <v>275</v>
      </c>
      <c r="C725" s="97"/>
      <c r="D725" s="97"/>
      <c r="E725" s="97"/>
      <c r="F725" s="97"/>
      <c r="G725" s="97"/>
      <c r="H725" s="97"/>
      <c r="I725" s="97"/>
      <c r="J725" s="97"/>
      <c r="K725" s="97"/>
      <c r="L725" s="97"/>
      <c r="M725" s="97"/>
      <c r="N725" s="97"/>
      <c r="O725" s="97"/>
      <c r="P725" s="97"/>
      <c r="Q725" s="12"/>
      <c r="R725" s="230"/>
      <c r="S725" s="231"/>
      <c r="T725" s="231"/>
      <c r="U725" s="231"/>
      <c r="V725" s="231"/>
      <c r="W725" s="231"/>
      <c r="X725" s="231"/>
      <c r="Y725" s="232"/>
      <c r="Z725" s="88" t="s">
        <v>128</v>
      </c>
      <c r="AA725" s="88"/>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row>
    <row r="726" spans="1:56" ht="2.25" customHeight="1" x14ac:dyDescent="0.25">
      <c r="A726" s="1"/>
      <c r="B726" s="10"/>
      <c r="C726" s="10"/>
      <c r="D726" s="10"/>
      <c r="E726" s="10"/>
      <c r="F726" s="10"/>
      <c r="G726" s="10"/>
      <c r="H726" s="10"/>
      <c r="I726" s="10"/>
      <c r="J726" s="10"/>
      <c r="K726" s="10"/>
      <c r="L726" s="10"/>
      <c r="M726" s="10"/>
      <c r="N726" s="10"/>
      <c r="O726" s="9"/>
      <c r="P726" s="9"/>
      <c r="Q726" s="9"/>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row>
    <row r="727" spans="1:56" ht="15" customHeight="1" x14ac:dyDescent="0.25">
      <c r="A727" s="1"/>
      <c r="B727" s="97" t="s">
        <v>276</v>
      </c>
      <c r="C727" s="97"/>
      <c r="D727" s="97"/>
      <c r="E727" s="97"/>
      <c r="F727" s="97"/>
      <c r="G727" s="97"/>
      <c r="H727" s="97"/>
      <c r="I727" s="97"/>
      <c r="J727" s="97"/>
      <c r="K727" s="97"/>
      <c r="L727" s="97"/>
      <c r="M727" s="97"/>
      <c r="N727" s="97"/>
      <c r="O727" s="97"/>
      <c r="P727" s="97"/>
      <c r="Q727" s="12"/>
      <c r="R727" s="230"/>
      <c r="S727" s="231"/>
      <c r="T727" s="231"/>
      <c r="U727" s="231"/>
      <c r="V727" s="231"/>
      <c r="W727" s="231"/>
      <c r="X727" s="231"/>
      <c r="Y727" s="232"/>
      <c r="Z727" s="88" t="s">
        <v>128</v>
      </c>
      <c r="AA727" s="88"/>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row>
    <row r="728" spans="1:56" ht="2.25" customHeight="1" x14ac:dyDescent="0.25">
      <c r="A728" s="1"/>
      <c r="B728" s="10"/>
      <c r="C728" s="10"/>
      <c r="D728" s="10"/>
      <c r="E728" s="10"/>
      <c r="F728" s="10"/>
      <c r="G728" s="10"/>
      <c r="H728" s="10"/>
      <c r="I728" s="10"/>
      <c r="J728" s="10"/>
      <c r="K728" s="10"/>
      <c r="L728" s="10"/>
      <c r="M728" s="10"/>
      <c r="N728" s="10"/>
      <c r="O728" s="9"/>
      <c r="P728" s="9"/>
      <c r="Q728" s="9"/>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row>
    <row r="729" spans="1:56" ht="15" customHeight="1" x14ac:dyDescent="0.25">
      <c r="A729" s="1"/>
      <c r="B729" s="97" t="s">
        <v>277</v>
      </c>
      <c r="C729" s="97"/>
      <c r="D729" s="97"/>
      <c r="E729" s="97"/>
      <c r="F729" s="97"/>
      <c r="G729" s="97"/>
      <c r="H729" s="97"/>
      <c r="I729" s="97"/>
      <c r="J729" s="97"/>
      <c r="K729" s="97"/>
      <c r="L729" s="97"/>
      <c r="M729" s="97"/>
      <c r="N729" s="97"/>
      <c r="O729" s="97"/>
      <c r="P729" s="97"/>
      <c r="Q729" s="12"/>
      <c r="R729" s="230"/>
      <c r="S729" s="231"/>
      <c r="T729" s="231"/>
      <c r="U729" s="231"/>
      <c r="V729" s="231"/>
      <c r="W729" s="231"/>
      <c r="X729" s="231"/>
      <c r="Y729" s="232"/>
      <c r="Z729" s="88" t="s">
        <v>128</v>
      </c>
      <c r="AA729" s="88"/>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row>
    <row r="730" spans="1:56" ht="2.25" customHeight="1" x14ac:dyDescent="0.25">
      <c r="A730" s="1"/>
      <c r="B730" s="10"/>
      <c r="C730" s="10"/>
      <c r="D730" s="10"/>
      <c r="E730" s="10"/>
      <c r="F730" s="10"/>
      <c r="G730" s="10"/>
      <c r="H730" s="10"/>
      <c r="I730" s="10"/>
      <c r="J730" s="10"/>
      <c r="K730" s="10"/>
      <c r="L730" s="10"/>
      <c r="M730" s="10"/>
      <c r="N730" s="10"/>
      <c r="O730" s="9"/>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row>
    <row r="731" spans="1:56" ht="15" customHeight="1" x14ac:dyDescent="0.25">
      <c r="A731" s="1"/>
      <c r="B731" s="97" t="s">
        <v>197</v>
      </c>
      <c r="C731" s="97"/>
      <c r="D731" s="97"/>
      <c r="E731" s="97"/>
      <c r="F731" s="97"/>
      <c r="G731" s="97"/>
      <c r="H731" s="97"/>
      <c r="I731" s="97"/>
      <c r="J731" s="97"/>
      <c r="K731" s="97"/>
      <c r="L731" s="97"/>
      <c r="M731" s="97"/>
      <c r="N731" s="97"/>
      <c r="O731" s="97"/>
      <c r="P731" s="97"/>
      <c r="Q731" s="10"/>
      <c r="R731" s="253">
        <f>SUM(R700,R702,R704,R709,R712,R714,R716,R721,R723,R725,R727,R729)</f>
        <v>0</v>
      </c>
      <c r="S731" s="254"/>
      <c r="T731" s="254"/>
      <c r="U731" s="254"/>
      <c r="V731" s="254"/>
      <c r="W731" s="254"/>
      <c r="X731" s="254"/>
      <c r="Y731" s="255"/>
      <c r="Z731" s="88" t="s">
        <v>128</v>
      </c>
      <c r="AA731" s="88"/>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row>
    <row r="732" spans="1:56" ht="15" customHeight="1" x14ac:dyDescent="0.25">
      <c r="A732" s="97"/>
      <c r="B732" s="97"/>
      <c r="C732" s="97"/>
      <c r="D732" s="97"/>
      <c r="E732" s="97"/>
      <c r="F732" s="97"/>
      <c r="G732" s="97"/>
      <c r="H732" s="97"/>
      <c r="I732" s="97"/>
      <c r="J732" s="97"/>
      <c r="K732" s="97"/>
      <c r="L732" s="97"/>
      <c r="M732" s="97"/>
      <c r="N732" s="97"/>
      <c r="O732" s="97"/>
      <c r="P732" s="97"/>
      <c r="Q732" s="97"/>
      <c r="R732" s="97"/>
      <c r="S732" s="97"/>
      <c r="T732" s="97"/>
      <c r="U732" s="97"/>
      <c r="V732" s="97"/>
      <c r="W732" s="97"/>
      <c r="X732" s="97"/>
      <c r="Y732" s="97"/>
      <c r="Z732" s="97"/>
      <c r="AA732" s="97"/>
      <c r="AB732" s="97"/>
      <c r="AC732" s="97"/>
      <c r="AD732" s="97"/>
      <c r="AE732" s="97"/>
      <c r="AF732" s="97"/>
      <c r="AG732" s="97"/>
      <c r="AH732" s="97"/>
      <c r="AI732" s="97"/>
      <c r="AJ732" s="97"/>
      <c r="AK732" s="97"/>
      <c r="AL732" s="97"/>
      <c r="AM732" s="97"/>
      <c r="AN732" s="97"/>
      <c r="AO732" s="97"/>
      <c r="AP732" s="97"/>
      <c r="AQ732" s="10"/>
      <c r="AR732" s="10"/>
      <c r="AS732" s="10"/>
      <c r="AT732" s="10"/>
      <c r="AU732" s="10"/>
      <c r="AV732" s="10"/>
      <c r="AW732" s="10"/>
      <c r="AX732" s="10"/>
      <c r="AY732" s="10"/>
      <c r="AZ732" s="10"/>
      <c r="BA732" s="10"/>
      <c r="BB732" s="10"/>
      <c r="BC732" s="10"/>
      <c r="BD732" s="10"/>
    </row>
    <row r="733" spans="1:56" ht="15" customHeight="1" x14ac:dyDescent="0.25">
      <c r="A733" s="1"/>
      <c r="B733" s="266" t="s">
        <v>278</v>
      </c>
      <c r="C733" s="266"/>
      <c r="D733" s="266"/>
      <c r="E733" s="266"/>
      <c r="F733" s="266"/>
      <c r="G733" s="266"/>
      <c r="H733" s="266"/>
      <c r="I733" s="266"/>
      <c r="J733" s="266"/>
      <c r="K733" s="266"/>
      <c r="L733" s="266"/>
      <c r="M733" s="266"/>
      <c r="N733" s="266"/>
      <c r="O733" s="266"/>
      <c r="P733" s="266"/>
      <c r="Q733" s="266"/>
      <c r="R733" s="266"/>
      <c r="S733" s="266"/>
      <c r="T733" s="266"/>
      <c r="U733" s="266"/>
      <c r="V733" s="266"/>
      <c r="W733" s="266"/>
      <c r="X733" s="266"/>
      <c r="Y733" s="266"/>
      <c r="Z733" s="266"/>
      <c r="AA733" s="266"/>
      <c r="AB733" s="266"/>
      <c r="AC733" s="266"/>
      <c r="AD733" s="266"/>
      <c r="AE733" s="266"/>
      <c r="AF733" s="266"/>
      <c r="AG733" s="266"/>
      <c r="AH733" s="266"/>
      <c r="AI733" s="266"/>
      <c r="AJ733" s="266"/>
      <c r="AK733" s="266"/>
      <c r="AL733" s="266"/>
      <c r="AM733" s="266"/>
      <c r="AN733" s="266"/>
      <c r="AO733" s="266"/>
      <c r="AP733" s="267"/>
      <c r="AQ733" s="10"/>
      <c r="AR733" s="10"/>
      <c r="AS733" s="10"/>
      <c r="AT733" s="10"/>
      <c r="AU733" s="10"/>
      <c r="AV733" s="10"/>
      <c r="AW733" s="10"/>
      <c r="AX733" s="10"/>
      <c r="AY733" s="10"/>
      <c r="AZ733" s="10"/>
      <c r="BA733" s="10"/>
      <c r="BB733" s="10"/>
      <c r="BC733" s="10"/>
      <c r="BD733" s="10"/>
    </row>
    <row r="734" spans="1:56" ht="15" customHeight="1" x14ac:dyDescent="0.25">
      <c r="A734" s="1"/>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row>
    <row r="735" spans="1:56" ht="15" customHeight="1" x14ac:dyDescent="0.25">
      <c r="A735" s="1">
        <v>61</v>
      </c>
      <c r="B735" s="177" t="s">
        <v>279</v>
      </c>
      <c r="C735" s="177"/>
      <c r="D735" s="177"/>
      <c r="E735" s="177"/>
      <c r="F735" s="177"/>
      <c r="G735" s="177"/>
      <c r="H735" s="177"/>
      <c r="I735" s="177"/>
      <c r="J735" s="177"/>
      <c r="K735" s="177"/>
      <c r="L735" s="177"/>
      <c r="M735" s="177"/>
      <c r="N735" s="177"/>
      <c r="O735" s="177"/>
      <c r="P735" s="177"/>
      <c r="Q735" s="177"/>
      <c r="R735" s="177"/>
      <c r="S735" s="177"/>
      <c r="T735" s="177"/>
      <c r="U735" s="177"/>
      <c r="V735" s="177"/>
      <c r="W735" s="177"/>
      <c r="X735" s="177"/>
      <c r="Y735" s="177"/>
      <c r="Z735" s="177"/>
      <c r="AA735" s="177"/>
      <c r="AB735" s="177"/>
      <c r="AC735" s="177"/>
      <c r="AD735" s="177"/>
      <c r="AE735" s="177"/>
      <c r="AF735" s="177"/>
      <c r="AG735" s="177"/>
      <c r="AH735" s="177"/>
      <c r="AI735" s="177"/>
      <c r="AJ735" s="177"/>
      <c r="AK735" s="177"/>
      <c r="AL735" s="177"/>
      <c r="AM735" s="177"/>
      <c r="AN735" s="177"/>
      <c r="AO735" s="177"/>
      <c r="AP735" s="177"/>
      <c r="AQ735" s="10"/>
      <c r="AR735" s="10"/>
      <c r="AS735" s="10"/>
      <c r="AT735" s="10"/>
      <c r="AU735" s="10"/>
      <c r="AV735" s="10"/>
      <c r="AW735" s="10"/>
      <c r="AX735" s="10"/>
      <c r="AY735" s="10"/>
      <c r="AZ735" s="10"/>
      <c r="BA735" s="10"/>
      <c r="BB735" s="10"/>
      <c r="BC735" s="10"/>
      <c r="BD735" s="10"/>
    </row>
    <row r="736" spans="1:56" ht="15" customHeight="1" x14ac:dyDescent="0.25">
      <c r="A736" s="1"/>
      <c r="B736" s="177"/>
      <c r="C736" s="177"/>
      <c r="D736" s="177"/>
      <c r="E736" s="177"/>
      <c r="F736" s="177"/>
      <c r="G736" s="177"/>
      <c r="H736" s="177"/>
      <c r="I736" s="177"/>
      <c r="J736" s="177"/>
      <c r="K736" s="177"/>
      <c r="L736" s="177"/>
      <c r="M736" s="177"/>
      <c r="N736" s="177"/>
      <c r="O736" s="177"/>
      <c r="P736" s="177"/>
      <c r="Q736" s="177"/>
      <c r="R736" s="177"/>
      <c r="S736" s="177"/>
      <c r="T736" s="177"/>
      <c r="U736" s="177"/>
      <c r="V736" s="177"/>
      <c r="W736" s="177"/>
      <c r="X736" s="177"/>
      <c r="Y736" s="177"/>
      <c r="Z736" s="177"/>
      <c r="AA736" s="177"/>
      <c r="AB736" s="177"/>
      <c r="AC736" s="177"/>
      <c r="AD736" s="177"/>
      <c r="AE736" s="177"/>
      <c r="AF736" s="177"/>
      <c r="AG736" s="177"/>
      <c r="AH736" s="177"/>
      <c r="AI736" s="177"/>
      <c r="AJ736" s="177"/>
      <c r="AK736" s="177"/>
      <c r="AL736" s="177"/>
      <c r="AM736" s="177"/>
      <c r="AN736" s="177"/>
      <c r="AO736" s="177"/>
      <c r="AP736" s="177"/>
      <c r="AQ736" s="10"/>
      <c r="AR736" s="10"/>
      <c r="AS736" s="10"/>
      <c r="AT736" s="10"/>
      <c r="AU736" s="10"/>
      <c r="AV736" s="10"/>
      <c r="AW736" s="10"/>
      <c r="AX736" s="10"/>
      <c r="AY736" s="10"/>
      <c r="AZ736" s="10"/>
      <c r="BA736" s="10"/>
      <c r="BB736" s="10"/>
      <c r="BC736" s="10"/>
      <c r="BD736" s="10"/>
    </row>
    <row r="737" spans="1:56" ht="2.25" customHeight="1" x14ac:dyDescent="0.25">
      <c r="A737" s="1"/>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row>
    <row r="738" spans="1:56" ht="15" customHeight="1" x14ac:dyDescent="0.25">
      <c r="A738" s="1"/>
      <c r="B738" s="10"/>
      <c r="C738" s="10"/>
      <c r="D738" s="10"/>
      <c r="E738" s="10"/>
      <c r="F738" s="10"/>
      <c r="G738" s="10"/>
      <c r="H738" s="10"/>
      <c r="I738" s="10"/>
      <c r="J738" s="10"/>
      <c r="K738" s="10"/>
      <c r="L738" s="10"/>
      <c r="M738" s="10"/>
      <c r="N738" s="10"/>
      <c r="O738" s="10"/>
      <c r="P738" s="178" t="s">
        <v>280</v>
      </c>
      <c r="Q738" s="178"/>
      <c r="R738" s="178"/>
      <c r="S738" s="178"/>
      <c r="T738" s="178"/>
      <c r="U738" s="178"/>
      <c r="V738" s="10"/>
      <c r="W738" s="178" t="s">
        <v>281</v>
      </c>
      <c r="X738" s="178"/>
      <c r="Y738" s="178"/>
      <c r="Z738" s="178"/>
      <c r="AA738" s="178"/>
      <c r="AB738" s="178"/>
      <c r="AC738" s="10"/>
      <c r="AD738" s="178" t="s">
        <v>282</v>
      </c>
      <c r="AE738" s="178"/>
      <c r="AF738" s="178"/>
      <c r="AG738" s="178"/>
      <c r="AH738" s="178"/>
      <c r="AI738" s="178"/>
      <c r="AJ738" s="10"/>
      <c r="AK738" s="178" t="s">
        <v>283</v>
      </c>
      <c r="AL738" s="178"/>
      <c r="AM738" s="178"/>
      <c r="AN738" s="178"/>
      <c r="AO738" s="178"/>
      <c r="AP738" s="178"/>
      <c r="AQ738" s="10"/>
      <c r="AR738" s="10"/>
      <c r="AS738" s="10"/>
      <c r="AT738" s="10"/>
      <c r="AU738" s="10"/>
      <c r="AV738" s="10"/>
      <c r="AW738" s="10"/>
      <c r="AX738" s="10"/>
      <c r="AY738" s="10"/>
      <c r="AZ738" s="10"/>
      <c r="BA738" s="10"/>
      <c r="BB738" s="10"/>
      <c r="BC738" s="10"/>
      <c r="BD738" s="10"/>
    </row>
    <row r="739" spans="1:56" ht="15" customHeight="1" x14ac:dyDescent="0.25">
      <c r="A739" s="1"/>
      <c r="B739" s="10"/>
      <c r="C739" s="10"/>
      <c r="D739" s="10"/>
      <c r="E739" s="10"/>
      <c r="F739" s="10"/>
      <c r="G739" s="10"/>
      <c r="H739" s="10"/>
      <c r="I739" s="10"/>
      <c r="J739" s="10"/>
      <c r="K739" s="10"/>
      <c r="L739" s="10"/>
      <c r="M739" s="10"/>
      <c r="N739" s="10"/>
      <c r="O739" s="10"/>
      <c r="P739" s="178"/>
      <c r="Q739" s="178"/>
      <c r="R739" s="178"/>
      <c r="S739" s="178"/>
      <c r="T739" s="178"/>
      <c r="U739" s="178"/>
      <c r="V739" s="10"/>
      <c r="W739" s="178"/>
      <c r="X739" s="178"/>
      <c r="Y739" s="178"/>
      <c r="Z739" s="178"/>
      <c r="AA739" s="178"/>
      <c r="AB739" s="178"/>
      <c r="AC739" s="10"/>
      <c r="AD739" s="178"/>
      <c r="AE739" s="178"/>
      <c r="AF739" s="178"/>
      <c r="AG739" s="178"/>
      <c r="AH739" s="178"/>
      <c r="AI739" s="178"/>
      <c r="AJ739" s="10"/>
      <c r="AK739" s="178"/>
      <c r="AL739" s="178"/>
      <c r="AM739" s="178"/>
      <c r="AN739" s="178"/>
      <c r="AO739" s="178"/>
      <c r="AP739" s="178"/>
      <c r="AQ739" s="10"/>
      <c r="AR739" s="10"/>
      <c r="AS739" s="10"/>
      <c r="AT739" s="10"/>
      <c r="AU739" s="10"/>
      <c r="AV739" s="10"/>
      <c r="AW739" s="10"/>
      <c r="AX739" s="10"/>
      <c r="AY739" s="10"/>
      <c r="AZ739" s="10"/>
      <c r="BA739" s="10"/>
      <c r="BB739" s="10"/>
      <c r="BC739" s="10"/>
      <c r="BD739" s="10"/>
    </row>
    <row r="740" spans="1:56" ht="15" customHeight="1" x14ac:dyDescent="0.25">
      <c r="A740" s="1"/>
      <c r="B740" s="10"/>
      <c r="C740" s="10"/>
      <c r="D740" s="10"/>
      <c r="E740" s="10"/>
      <c r="F740" s="10"/>
      <c r="G740" s="10"/>
      <c r="H740" s="10"/>
      <c r="I740" s="10"/>
      <c r="J740" s="10"/>
      <c r="K740" s="10"/>
      <c r="L740" s="10"/>
      <c r="M740" s="10"/>
      <c r="N740" s="10"/>
      <c r="O740" s="10"/>
      <c r="P740" s="178"/>
      <c r="Q740" s="178"/>
      <c r="R740" s="178"/>
      <c r="S740" s="178"/>
      <c r="T740" s="178"/>
      <c r="U740" s="178"/>
      <c r="V740" s="10"/>
      <c r="W740" s="178"/>
      <c r="X740" s="178"/>
      <c r="Y740" s="178"/>
      <c r="Z740" s="178"/>
      <c r="AA740" s="178"/>
      <c r="AB740" s="178"/>
      <c r="AC740" s="10"/>
      <c r="AD740" s="178"/>
      <c r="AE740" s="178"/>
      <c r="AF740" s="178"/>
      <c r="AG740" s="178"/>
      <c r="AH740" s="178"/>
      <c r="AI740" s="178"/>
      <c r="AJ740" s="10"/>
      <c r="AK740" s="178"/>
      <c r="AL740" s="178"/>
      <c r="AM740" s="178"/>
      <c r="AN740" s="178"/>
      <c r="AO740" s="178"/>
      <c r="AP740" s="178"/>
      <c r="AQ740" s="10"/>
      <c r="AR740" s="10"/>
      <c r="AS740" s="10"/>
      <c r="AT740" s="10"/>
      <c r="AU740" s="10"/>
      <c r="AV740" s="10"/>
      <c r="AW740" s="10"/>
      <c r="AX740" s="10"/>
      <c r="AY740" s="10"/>
      <c r="AZ740" s="10"/>
      <c r="BA740" s="10"/>
      <c r="BB740" s="10"/>
      <c r="BC740" s="10"/>
      <c r="BD740" s="10"/>
    </row>
    <row r="741" spans="1:56" ht="15" customHeight="1" x14ac:dyDescent="0.25">
      <c r="A741" s="1"/>
      <c r="B741" s="10"/>
      <c r="C741" s="10"/>
      <c r="D741" s="10"/>
      <c r="E741" s="10"/>
      <c r="F741" s="10"/>
      <c r="G741" s="10"/>
      <c r="H741" s="10"/>
      <c r="I741" s="10"/>
      <c r="J741" s="10"/>
      <c r="K741" s="10"/>
      <c r="L741" s="10"/>
      <c r="M741" s="10"/>
      <c r="N741" s="10"/>
      <c r="O741" s="10"/>
      <c r="P741" s="178"/>
      <c r="Q741" s="178"/>
      <c r="R741" s="178"/>
      <c r="S741" s="178"/>
      <c r="T741" s="178"/>
      <c r="U741" s="178"/>
      <c r="V741" s="10"/>
      <c r="W741" s="178"/>
      <c r="X741" s="178"/>
      <c r="Y741" s="178"/>
      <c r="Z741" s="178"/>
      <c r="AA741" s="178"/>
      <c r="AB741" s="178"/>
      <c r="AC741" s="10"/>
      <c r="AD741" s="178"/>
      <c r="AE741" s="178"/>
      <c r="AF741" s="178"/>
      <c r="AG741" s="178"/>
      <c r="AH741" s="178"/>
      <c r="AI741" s="178"/>
      <c r="AJ741" s="10"/>
      <c r="AK741" s="178"/>
      <c r="AL741" s="178"/>
      <c r="AM741" s="178"/>
      <c r="AN741" s="178"/>
      <c r="AO741" s="178"/>
      <c r="AP741" s="178"/>
      <c r="AQ741" s="10"/>
      <c r="AR741" s="10"/>
      <c r="AS741" s="10"/>
      <c r="AT741" s="10"/>
      <c r="AU741" s="10"/>
      <c r="AV741" s="10"/>
      <c r="AW741" s="10"/>
      <c r="AX741" s="10"/>
      <c r="AY741" s="10"/>
      <c r="AZ741" s="10"/>
      <c r="BA741" s="10"/>
      <c r="BB741" s="10"/>
      <c r="BC741" s="10"/>
      <c r="BD741" s="10"/>
    </row>
    <row r="742" spans="1:56" ht="15" customHeight="1" x14ac:dyDescent="0.25">
      <c r="A742" s="1"/>
      <c r="B742" s="10"/>
      <c r="C742" s="10"/>
      <c r="D742" s="10"/>
      <c r="E742" s="10"/>
      <c r="F742" s="10"/>
      <c r="G742" s="10"/>
      <c r="H742" s="10"/>
      <c r="I742" s="10"/>
      <c r="J742" s="10"/>
      <c r="K742" s="10"/>
      <c r="L742" s="10"/>
      <c r="M742" s="10"/>
      <c r="N742" s="10"/>
      <c r="O742" s="10"/>
      <c r="P742" s="178"/>
      <c r="Q742" s="178"/>
      <c r="R742" s="178"/>
      <c r="S742" s="178"/>
      <c r="T742" s="178"/>
      <c r="U742" s="178"/>
      <c r="V742" s="10"/>
      <c r="W742" s="178"/>
      <c r="X742" s="178"/>
      <c r="Y742" s="178"/>
      <c r="Z742" s="178"/>
      <c r="AA742" s="178"/>
      <c r="AB742" s="178"/>
      <c r="AC742" s="10"/>
      <c r="AD742" s="178"/>
      <c r="AE742" s="178"/>
      <c r="AF742" s="178"/>
      <c r="AG742" s="178"/>
      <c r="AH742" s="178"/>
      <c r="AI742" s="178"/>
      <c r="AJ742" s="10"/>
      <c r="AK742" s="178"/>
      <c r="AL742" s="178"/>
      <c r="AM742" s="178"/>
      <c r="AN742" s="178"/>
      <c r="AO742" s="178"/>
      <c r="AP742" s="178"/>
      <c r="AQ742" s="10"/>
      <c r="AR742" s="10"/>
      <c r="AS742" s="10"/>
      <c r="AT742" s="10"/>
      <c r="AU742" s="10"/>
      <c r="AV742" s="10"/>
      <c r="AW742" s="10"/>
      <c r="AX742" s="10"/>
      <c r="AY742" s="10"/>
      <c r="AZ742" s="10"/>
      <c r="BA742" s="10"/>
      <c r="BB742" s="10"/>
      <c r="BC742" s="10"/>
      <c r="BD742" s="10"/>
    </row>
    <row r="743" spans="1:56" ht="2.25" customHeight="1" x14ac:dyDescent="0.25">
      <c r="A743" s="1"/>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row>
    <row r="744" spans="1:56" ht="15" customHeight="1" x14ac:dyDescent="0.25">
      <c r="A744" s="1"/>
      <c r="B744" s="97" t="s">
        <v>251</v>
      </c>
      <c r="C744" s="97"/>
      <c r="D744" s="97"/>
      <c r="E744" s="97"/>
      <c r="F744" s="97"/>
      <c r="G744" s="97"/>
      <c r="H744" s="97"/>
      <c r="I744" s="97"/>
      <c r="J744" s="97"/>
      <c r="K744" s="97"/>
      <c r="L744" s="97"/>
      <c r="M744" s="97"/>
      <c r="N744" s="97"/>
      <c r="O744" s="10"/>
      <c r="P744" s="132">
        <f>AK565</f>
        <v>0</v>
      </c>
      <c r="Q744" s="133"/>
      <c r="R744" s="133"/>
      <c r="S744" s="134"/>
      <c r="T744" s="88" t="s">
        <v>169</v>
      </c>
      <c r="U744" s="88"/>
      <c r="V744" s="10"/>
      <c r="W744" s="132">
        <f>Q633</f>
        <v>0</v>
      </c>
      <c r="X744" s="133"/>
      <c r="Y744" s="133"/>
      <c r="Z744" s="134"/>
      <c r="AA744" s="88" t="s">
        <v>169</v>
      </c>
      <c r="AB744" s="88"/>
      <c r="AC744" s="10"/>
      <c r="AD744" s="132">
        <f>SUM(P744,W744)</f>
        <v>0</v>
      </c>
      <c r="AE744" s="133"/>
      <c r="AF744" s="133"/>
      <c r="AG744" s="134"/>
      <c r="AH744" s="88" t="s">
        <v>169</v>
      </c>
      <c r="AI744" s="88"/>
      <c r="AJ744" s="10"/>
      <c r="AK744" s="132">
        <f>Q498</f>
        <v>0</v>
      </c>
      <c r="AL744" s="133"/>
      <c r="AM744" s="133"/>
      <c r="AN744" s="134"/>
      <c r="AO744" s="88" t="s">
        <v>169</v>
      </c>
      <c r="AP744" s="88"/>
      <c r="AQ744" s="10"/>
      <c r="AR744" s="10"/>
      <c r="AS744" s="10"/>
      <c r="AT744" s="10"/>
      <c r="AU744" s="10"/>
      <c r="AV744" s="10"/>
      <c r="AW744" s="10"/>
      <c r="AX744" s="10"/>
      <c r="AY744" s="10"/>
      <c r="AZ744" s="10"/>
      <c r="BA744" s="10"/>
      <c r="BB744" s="10"/>
      <c r="BC744" s="10"/>
      <c r="BD744" s="10"/>
    </row>
    <row r="745" spans="1:56" ht="2.25" customHeight="1" x14ac:dyDescent="0.25">
      <c r="A745" s="1"/>
      <c r="B745" s="9"/>
      <c r="C745" s="9"/>
      <c r="D745" s="9"/>
      <c r="E745" s="9"/>
      <c r="F745" s="9"/>
      <c r="G745" s="9"/>
      <c r="H745" s="9"/>
      <c r="I745" s="9"/>
      <c r="J745" s="9"/>
      <c r="K745" s="9"/>
      <c r="L745" s="9"/>
      <c r="M745" s="9"/>
      <c r="N745" s="9"/>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row>
    <row r="746" spans="1:56" ht="15" customHeight="1" x14ac:dyDescent="0.25">
      <c r="A746" s="1"/>
      <c r="B746" s="97" t="s">
        <v>252</v>
      </c>
      <c r="C746" s="97"/>
      <c r="D746" s="97"/>
      <c r="E746" s="97"/>
      <c r="F746" s="97"/>
      <c r="G746" s="97"/>
      <c r="H746" s="97"/>
      <c r="I746" s="97"/>
      <c r="J746" s="97"/>
      <c r="K746" s="97"/>
      <c r="L746" s="97"/>
      <c r="M746" s="97"/>
      <c r="N746" s="97"/>
      <c r="O746" s="10"/>
      <c r="P746" s="132">
        <f>AK590</f>
        <v>0</v>
      </c>
      <c r="Q746" s="133"/>
      <c r="R746" s="133"/>
      <c r="S746" s="134"/>
      <c r="T746" s="88" t="s">
        <v>169</v>
      </c>
      <c r="U746" s="88"/>
      <c r="V746" s="10"/>
      <c r="W746" s="132">
        <f>Q635</f>
        <v>0</v>
      </c>
      <c r="X746" s="133"/>
      <c r="Y746" s="133"/>
      <c r="Z746" s="134"/>
      <c r="AA746" s="88" t="s">
        <v>169</v>
      </c>
      <c r="AB746" s="88"/>
      <c r="AC746" s="10"/>
      <c r="AD746" s="132">
        <f>SUM(P746,W746)</f>
        <v>0</v>
      </c>
      <c r="AE746" s="133"/>
      <c r="AF746" s="133"/>
      <c r="AG746" s="134"/>
      <c r="AH746" s="88" t="s">
        <v>169</v>
      </c>
      <c r="AI746" s="88"/>
      <c r="AJ746" s="10"/>
      <c r="AK746" s="132">
        <f>B502</f>
        <v>0</v>
      </c>
      <c r="AL746" s="133"/>
      <c r="AM746" s="133"/>
      <c r="AN746" s="134"/>
      <c r="AO746" s="88" t="s">
        <v>169</v>
      </c>
      <c r="AP746" s="88"/>
      <c r="AQ746" s="10"/>
      <c r="AR746" s="10"/>
      <c r="AS746" s="10"/>
      <c r="AT746" s="10"/>
      <c r="AU746" s="10"/>
      <c r="AV746" s="10"/>
      <c r="AW746" s="10"/>
      <c r="AX746" s="10"/>
      <c r="AY746" s="10"/>
      <c r="AZ746" s="10"/>
      <c r="BA746" s="10"/>
      <c r="BB746" s="10"/>
      <c r="BC746" s="10"/>
      <c r="BD746" s="10"/>
    </row>
    <row r="747" spans="1:56" ht="2.25" customHeight="1" x14ac:dyDescent="0.25">
      <c r="A747" s="1"/>
      <c r="B747" s="9"/>
      <c r="C747" s="9"/>
      <c r="D747" s="9"/>
      <c r="E747" s="9"/>
      <c r="F747" s="9"/>
      <c r="G747" s="9"/>
      <c r="H747" s="9"/>
      <c r="I747" s="9"/>
      <c r="J747" s="9"/>
      <c r="K747" s="9"/>
      <c r="L747" s="9"/>
      <c r="M747" s="9"/>
      <c r="N747" s="9"/>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row>
    <row r="748" spans="1:56" ht="15" customHeight="1" x14ac:dyDescent="0.25">
      <c r="A748" s="1"/>
      <c r="B748" s="97" t="s">
        <v>253</v>
      </c>
      <c r="C748" s="97"/>
      <c r="D748" s="97"/>
      <c r="E748" s="97"/>
      <c r="F748" s="97"/>
      <c r="G748" s="97"/>
      <c r="H748" s="97"/>
      <c r="I748" s="97"/>
      <c r="J748" s="97"/>
      <c r="K748" s="97"/>
      <c r="L748" s="97"/>
      <c r="M748" s="97"/>
      <c r="N748" s="97"/>
      <c r="O748" s="10"/>
      <c r="P748" s="132">
        <f>SUM(Q594,Q596,Q598,Q600,Q602,Q604,Q606,Q608)</f>
        <v>0</v>
      </c>
      <c r="Q748" s="133"/>
      <c r="R748" s="133"/>
      <c r="S748" s="134"/>
      <c r="T748" s="88" t="s">
        <v>169</v>
      </c>
      <c r="U748" s="88"/>
      <c r="V748" s="10"/>
      <c r="W748" s="132">
        <f>Q637</f>
        <v>0</v>
      </c>
      <c r="X748" s="133"/>
      <c r="Y748" s="133"/>
      <c r="Z748" s="134"/>
      <c r="AA748" s="88" t="s">
        <v>169</v>
      </c>
      <c r="AB748" s="88"/>
      <c r="AC748" s="10"/>
      <c r="AD748" s="132">
        <f>SUM(P748,W748)</f>
        <v>0</v>
      </c>
      <c r="AE748" s="133"/>
      <c r="AF748" s="133"/>
      <c r="AG748" s="134"/>
      <c r="AH748" s="88" t="s">
        <v>169</v>
      </c>
      <c r="AI748" s="88"/>
      <c r="AJ748" s="10"/>
      <c r="AK748" s="183"/>
      <c r="AL748" s="183"/>
      <c r="AM748" s="183"/>
      <c r="AN748" s="183"/>
      <c r="AO748" s="183"/>
      <c r="AP748" s="183"/>
      <c r="AQ748" s="10"/>
      <c r="AR748" s="10"/>
      <c r="AS748" s="10"/>
      <c r="AT748" s="10"/>
      <c r="AU748" s="10"/>
      <c r="AV748" s="10"/>
      <c r="AW748" s="10"/>
      <c r="AX748" s="10"/>
      <c r="AY748" s="10"/>
      <c r="AZ748" s="10"/>
      <c r="BA748" s="10"/>
      <c r="BB748" s="10"/>
      <c r="BC748" s="10"/>
      <c r="BD748" s="10"/>
    </row>
    <row r="749" spans="1:56" ht="2.25" customHeight="1" x14ac:dyDescent="0.25">
      <c r="A749" s="1"/>
      <c r="B749" s="9"/>
      <c r="C749" s="9"/>
      <c r="D749" s="9"/>
      <c r="E749" s="9"/>
      <c r="F749" s="9"/>
      <c r="G749" s="9"/>
      <c r="H749" s="9"/>
      <c r="I749" s="9"/>
      <c r="J749" s="9"/>
      <c r="K749" s="9"/>
      <c r="L749" s="9"/>
      <c r="M749" s="9"/>
      <c r="N749" s="9"/>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row>
    <row r="750" spans="1:56" ht="15" customHeight="1" x14ac:dyDescent="0.25">
      <c r="A750" s="1"/>
      <c r="B750" s="97" t="s">
        <v>213</v>
      </c>
      <c r="C750" s="97"/>
      <c r="D750" s="97"/>
      <c r="E750" s="97"/>
      <c r="F750" s="97"/>
      <c r="G750" s="97"/>
      <c r="H750" s="97"/>
      <c r="I750" s="97"/>
      <c r="J750" s="97"/>
      <c r="K750" s="97"/>
      <c r="L750" s="97"/>
      <c r="M750" s="97"/>
      <c r="N750" s="97"/>
      <c r="O750" s="10"/>
      <c r="P750" s="132">
        <f>Q612</f>
        <v>0</v>
      </c>
      <c r="Q750" s="133"/>
      <c r="R750" s="133"/>
      <c r="S750" s="134"/>
      <c r="T750" s="88" t="s">
        <v>169</v>
      </c>
      <c r="U750" s="88"/>
      <c r="V750" s="10"/>
      <c r="W750" s="132">
        <f>Q644</f>
        <v>0</v>
      </c>
      <c r="X750" s="133"/>
      <c r="Y750" s="133"/>
      <c r="Z750" s="134"/>
      <c r="AA750" s="88" t="s">
        <v>169</v>
      </c>
      <c r="AB750" s="88"/>
      <c r="AC750" s="10"/>
      <c r="AD750" s="132">
        <f>SUM(P750,W750)</f>
        <v>0</v>
      </c>
      <c r="AE750" s="133"/>
      <c r="AF750" s="133"/>
      <c r="AG750" s="134"/>
      <c r="AH750" s="88" t="s">
        <v>169</v>
      </c>
      <c r="AI750" s="88"/>
      <c r="AJ750" s="10"/>
      <c r="AK750" s="132">
        <f>Q508</f>
        <v>0</v>
      </c>
      <c r="AL750" s="133"/>
      <c r="AM750" s="133"/>
      <c r="AN750" s="134"/>
      <c r="AO750" s="88" t="s">
        <v>169</v>
      </c>
      <c r="AP750" s="88"/>
      <c r="AQ750" s="10"/>
      <c r="AR750" s="10"/>
      <c r="AS750" s="10"/>
      <c r="AT750" s="10"/>
      <c r="AU750" s="10"/>
      <c r="AV750" s="10"/>
      <c r="AW750" s="10"/>
      <c r="AX750" s="10"/>
      <c r="AY750" s="10"/>
      <c r="AZ750" s="10"/>
      <c r="BA750" s="10"/>
      <c r="BB750" s="10"/>
      <c r="BC750" s="10"/>
      <c r="BD750" s="10"/>
    </row>
    <row r="751" spans="1:56" ht="2.25" customHeight="1" x14ac:dyDescent="0.25">
      <c r="A751" s="1"/>
      <c r="B751" s="9"/>
      <c r="C751" s="9"/>
      <c r="D751" s="9"/>
      <c r="E751" s="9"/>
      <c r="F751" s="9"/>
      <c r="G751" s="9"/>
      <c r="H751" s="9"/>
      <c r="I751" s="9"/>
      <c r="J751" s="9"/>
      <c r="K751" s="9"/>
      <c r="L751" s="9"/>
      <c r="M751" s="9"/>
      <c r="N751" s="9"/>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row>
    <row r="752" spans="1:56" ht="15" customHeight="1" x14ac:dyDescent="0.25">
      <c r="A752" s="1"/>
      <c r="B752" s="97" t="s">
        <v>212</v>
      </c>
      <c r="C752" s="97"/>
      <c r="D752" s="97"/>
      <c r="E752" s="97"/>
      <c r="F752" s="97"/>
      <c r="G752" s="97"/>
      <c r="H752" s="97"/>
      <c r="I752" s="97"/>
      <c r="J752" s="97"/>
      <c r="K752" s="97"/>
      <c r="L752" s="97"/>
      <c r="M752" s="97"/>
      <c r="N752" s="97"/>
      <c r="O752" s="10"/>
      <c r="P752" s="132">
        <f>Q616</f>
        <v>0</v>
      </c>
      <c r="Q752" s="133"/>
      <c r="R752" s="133"/>
      <c r="S752" s="134"/>
      <c r="T752" s="88" t="s">
        <v>169</v>
      </c>
      <c r="U752" s="88"/>
      <c r="V752" s="10"/>
      <c r="W752" s="132">
        <f>SUM(W750,Q646)</f>
        <v>0</v>
      </c>
      <c r="X752" s="133"/>
      <c r="Y752" s="133"/>
      <c r="Z752" s="134"/>
      <c r="AA752" s="88" t="s">
        <v>169</v>
      </c>
      <c r="AB752" s="88"/>
      <c r="AC752" s="10"/>
      <c r="AD752" s="132">
        <f>SUM(P752,W752)</f>
        <v>0</v>
      </c>
      <c r="AE752" s="133"/>
      <c r="AF752" s="133"/>
      <c r="AG752" s="134"/>
      <c r="AH752" s="88" t="s">
        <v>169</v>
      </c>
      <c r="AI752" s="88"/>
      <c r="AJ752" s="10"/>
      <c r="AK752" s="132">
        <f>Q506</f>
        <v>0</v>
      </c>
      <c r="AL752" s="133"/>
      <c r="AM752" s="133"/>
      <c r="AN752" s="134"/>
      <c r="AO752" s="88" t="s">
        <v>169</v>
      </c>
      <c r="AP752" s="88"/>
      <c r="AQ752" s="10"/>
      <c r="AR752" s="10"/>
      <c r="AS752" s="10"/>
      <c r="AT752" s="10"/>
      <c r="AU752" s="10"/>
      <c r="AV752" s="10"/>
      <c r="AW752" s="10"/>
      <c r="AX752" s="10"/>
      <c r="AY752" s="10"/>
      <c r="AZ752" s="10"/>
      <c r="BA752" s="10"/>
      <c r="BB752" s="10"/>
      <c r="BC752" s="10"/>
      <c r="BD752" s="10"/>
    </row>
    <row r="753" spans="1:56" ht="2.25" customHeight="1" x14ac:dyDescent="0.25">
      <c r="A753" s="1"/>
      <c r="B753" s="9"/>
      <c r="C753" s="9"/>
      <c r="D753" s="9"/>
      <c r="E753" s="9"/>
      <c r="F753" s="9"/>
      <c r="G753" s="9"/>
      <c r="H753" s="9"/>
      <c r="I753" s="9"/>
      <c r="J753" s="9"/>
      <c r="K753" s="9"/>
      <c r="L753" s="9"/>
      <c r="M753" s="9"/>
      <c r="N753" s="9"/>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row>
    <row r="754" spans="1:56" ht="15" customHeight="1" x14ac:dyDescent="0.25">
      <c r="A754" s="1"/>
      <c r="B754" s="97" t="s">
        <v>214</v>
      </c>
      <c r="C754" s="97"/>
      <c r="D754" s="97"/>
      <c r="E754" s="97"/>
      <c r="F754" s="97"/>
      <c r="G754" s="97"/>
      <c r="H754" s="97"/>
      <c r="I754" s="97"/>
      <c r="J754" s="97"/>
      <c r="K754" s="97"/>
      <c r="L754" s="97"/>
      <c r="M754" s="97"/>
      <c r="N754" s="97"/>
      <c r="O754" s="10"/>
      <c r="P754" s="132">
        <f>Q614</f>
        <v>0</v>
      </c>
      <c r="Q754" s="133"/>
      <c r="R754" s="133"/>
      <c r="S754" s="134"/>
      <c r="T754" s="88" t="s">
        <v>169</v>
      </c>
      <c r="U754" s="88"/>
      <c r="V754" s="10"/>
      <c r="W754" s="132">
        <f>Q648</f>
        <v>0</v>
      </c>
      <c r="X754" s="133"/>
      <c r="Y754" s="133"/>
      <c r="Z754" s="134"/>
      <c r="AA754" s="88" t="s">
        <v>169</v>
      </c>
      <c r="AB754" s="88"/>
      <c r="AC754" s="10"/>
      <c r="AD754" s="132">
        <f>SUM(P754,W754)</f>
        <v>0</v>
      </c>
      <c r="AE754" s="133"/>
      <c r="AF754" s="133"/>
      <c r="AG754" s="134"/>
      <c r="AH754" s="88" t="s">
        <v>169</v>
      </c>
      <c r="AI754" s="88"/>
      <c r="AJ754" s="10"/>
      <c r="AK754" s="132">
        <f>Q510</f>
        <v>0</v>
      </c>
      <c r="AL754" s="133"/>
      <c r="AM754" s="133"/>
      <c r="AN754" s="134"/>
      <c r="AO754" s="88" t="s">
        <v>169</v>
      </c>
      <c r="AP754" s="88"/>
      <c r="AQ754" s="10"/>
      <c r="AR754" s="10"/>
      <c r="AS754" s="10"/>
      <c r="AT754" s="10"/>
      <c r="AU754" s="10"/>
      <c r="AV754" s="10"/>
      <c r="AW754" s="10"/>
      <c r="AX754" s="10"/>
      <c r="AY754" s="10"/>
      <c r="AZ754" s="10"/>
      <c r="BA754" s="10"/>
      <c r="BB754" s="10"/>
      <c r="BC754" s="10"/>
      <c r="BD754" s="10"/>
    </row>
    <row r="755" spans="1:56" ht="2.25" customHeight="1" x14ac:dyDescent="0.25">
      <c r="A755" s="1"/>
      <c r="B755" s="9"/>
      <c r="C755" s="9"/>
      <c r="D755" s="9"/>
      <c r="E755" s="9"/>
      <c r="F755" s="9"/>
      <c r="G755" s="9"/>
      <c r="H755" s="9"/>
      <c r="I755" s="9"/>
      <c r="J755" s="9"/>
      <c r="K755" s="9"/>
      <c r="L755" s="9"/>
      <c r="M755" s="9"/>
      <c r="N755" s="9"/>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row>
    <row r="756" spans="1:56" ht="15" customHeight="1" x14ac:dyDescent="0.25">
      <c r="A756" s="1"/>
      <c r="B756" s="97" t="s">
        <v>215</v>
      </c>
      <c r="C756" s="97"/>
      <c r="D756" s="97"/>
      <c r="E756" s="97"/>
      <c r="F756" s="97"/>
      <c r="G756" s="97"/>
      <c r="H756" s="97"/>
      <c r="I756" s="97"/>
      <c r="J756" s="97"/>
      <c r="K756" s="97"/>
      <c r="L756" s="97"/>
      <c r="M756" s="97"/>
      <c r="N756" s="97"/>
      <c r="O756" s="10"/>
      <c r="P756" s="132">
        <f>Q618</f>
        <v>0</v>
      </c>
      <c r="Q756" s="133"/>
      <c r="R756" s="133"/>
      <c r="S756" s="134"/>
      <c r="T756" s="88" t="s">
        <v>169</v>
      </c>
      <c r="U756" s="88"/>
      <c r="V756" s="10"/>
      <c r="W756" s="132">
        <f>Q650</f>
        <v>0</v>
      </c>
      <c r="X756" s="133"/>
      <c r="Y756" s="133"/>
      <c r="Z756" s="134"/>
      <c r="AA756" s="88" t="s">
        <v>169</v>
      </c>
      <c r="AB756" s="88"/>
      <c r="AC756" s="10"/>
      <c r="AD756" s="132">
        <f>SUM(P756,W756)</f>
        <v>0</v>
      </c>
      <c r="AE756" s="133"/>
      <c r="AF756" s="133"/>
      <c r="AG756" s="134"/>
      <c r="AH756" s="88" t="s">
        <v>169</v>
      </c>
      <c r="AI756" s="88"/>
      <c r="AJ756" s="10"/>
      <c r="AK756" s="132">
        <f>Q512</f>
        <v>0</v>
      </c>
      <c r="AL756" s="133"/>
      <c r="AM756" s="133"/>
      <c r="AN756" s="134"/>
      <c r="AO756" s="88" t="s">
        <v>169</v>
      </c>
      <c r="AP756" s="88"/>
      <c r="AQ756" s="10"/>
      <c r="AR756" s="10"/>
      <c r="AS756" s="10"/>
      <c r="AT756" s="10"/>
      <c r="AU756" s="10"/>
      <c r="AV756" s="10"/>
      <c r="AW756" s="10"/>
      <c r="AX756" s="10"/>
      <c r="AY756" s="10"/>
      <c r="AZ756" s="10"/>
      <c r="BA756" s="10"/>
      <c r="BB756" s="10"/>
      <c r="BC756" s="10"/>
      <c r="BD756" s="10"/>
    </row>
    <row r="757" spans="1:56" ht="15" customHeight="1" x14ac:dyDescent="0.25">
      <c r="A757" s="106"/>
      <c r="B757" s="88"/>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c r="AA757" s="88"/>
      <c r="AB757" s="88"/>
      <c r="AC757" s="88"/>
      <c r="AD757" s="88"/>
      <c r="AE757" s="88"/>
      <c r="AF757" s="88"/>
      <c r="AG757" s="88"/>
      <c r="AH757" s="88"/>
      <c r="AI757" s="88"/>
      <c r="AJ757" s="88"/>
      <c r="AK757" s="88"/>
      <c r="AL757" s="88"/>
      <c r="AM757" s="88"/>
      <c r="AN757" s="88"/>
      <c r="AO757" s="88"/>
      <c r="AP757" s="88"/>
      <c r="AQ757" s="10"/>
      <c r="AR757" s="10"/>
      <c r="AS757" s="10"/>
      <c r="AT757" s="10"/>
      <c r="AU757" s="10"/>
      <c r="AV757" s="10"/>
      <c r="AW757" s="10"/>
      <c r="AX757" s="10"/>
      <c r="AY757" s="10"/>
      <c r="AZ757" s="10"/>
      <c r="BA757" s="10"/>
      <c r="BB757" s="10"/>
      <c r="BC757" s="10"/>
      <c r="BD757" s="10"/>
    </row>
    <row r="758" spans="1:56" ht="15" customHeight="1" x14ac:dyDescent="0.25">
      <c r="A758" s="1"/>
      <c r="B758" s="173" t="s">
        <v>284</v>
      </c>
      <c r="C758" s="173"/>
      <c r="D758" s="173"/>
      <c r="E758" s="173"/>
      <c r="F758" s="173"/>
      <c r="G758" s="173"/>
      <c r="H758" s="173"/>
      <c r="I758" s="173"/>
      <c r="J758" s="173"/>
      <c r="K758" s="173"/>
      <c r="L758" s="173"/>
      <c r="M758" s="173"/>
      <c r="N758" s="173"/>
      <c r="O758" s="173"/>
      <c r="P758" s="173"/>
      <c r="Q758" s="173"/>
      <c r="R758" s="173"/>
      <c r="S758" s="173"/>
      <c r="T758" s="173"/>
      <c r="U758" s="173"/>
      <c r="V758" s="173"/>
      <c r="W758" s="173"/>
      <c r="X758" s="173"/>
      <c r="Y758" s="173"/>
      <c r="Z758" s="173"/>
      <c r="AA758" s="173"/>
      <c r="AB758" s="173"/>
      <c r="AC758" s="173"/>
      <c r="AD758" s="173"/>
      <c r="AE758" s="173"/>
      <c r="AF758" s="173"/>
      <c r="AG758" s="173"/>
      <c r="AH758" s="173"/>
      <c r="AI758" s="173"/>
      <c r="AJ758" s="173"/>
      <c r="AK758" s="173"/>
      <c r="AL758" s="173"/>
      <c r="AM758" s="173"/>
      <c r="AN758" s="173"/>
      <c r="AO758" s="173"/>
      <c r="AP758" s="174"/>
      <c r="AQ758" s="10"/>
      <c r="AR758" s="10"/>
      <c r="AS758" s="10"/>
      <c r="AT758" s="10"/>
      <c r="AU758" s="10"/>
      <c r="AV758" s="10"/>
      <c r="AW758" s="10"/>
      <c r="AX758" s="10"/>
      <c r="AY758" s="10"/>
      <c r="AZ758" s="10"/>
      <c r="BA758" s="10"/>
      <c r="BB758" s="10"/>
      <c r="BC758" s="10"/>
      <c r="BD758" s="10"/>
    </row>
    <row r="759" spans="1:56" ht="15" customHeight="1" x14ac:dyDescent="0.25">
      <c r="A759" s="1"/>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row>
    <row r="760" spans="1:56" ht="15" customHeight="1" x14ac:dyDescent="0.25">
      <c r="A760" s="1">
        <v>62</v>
      </c>
      <c r="B760" s="146" t="s">
        <v>285</v>
      </c>
      <c r="C760" s="146"/>
      <c r="D760" s="146"/>
      <c r="E760" s="146"/>
      <c r="F760" s="146"/>
      <c r="G760" s="146"/>
      <c r="H760" s="146"/>
      <c r="I760" s="146"/>
      <c r="J760" s="146"/>
      <c r="K760" s="146"/>
      <c r="L760" s="146"/>
      <c r="M760" s="146"/>
      <c r="N760" s="146"/>
      <c r="O760" s="146"/>
      <c r="P760" s="146"/>
      <c r="Q760" s="146"/>
      <c r="R760" s="146"/>
      <c r="S760" s="146"/>
      <c r="T760" s="146"/>
      <c r="U760" s="146"/>
      <c r="V760" s="146"/>
      <c r="W760" s="146"/>
      <c r="X760" s="146"/>
      <c r="Y760" s="146"/>
      <c r="Z760" s="146"/>
      <c r="AA760" s="146"/>
      <c r="AB760" s="146"/>
      <c r="AC760" s="146"/>
      <c r="AD760" s="146"/>
      <c r="AE760" s="146"/>
      <c r="AF760" s="146"/>
      <c r="AG760" s="146"/>
      <c r="AH760" s="146"/>
      <c r="AI760" s="146"/>
      <c r="AJ760" s="146"/>
      <c r="AK760" s="146"/>
      <c r="AL760" s="146"/>
      <c r="AM760" s="146"/>
      <c r="AN760" s="146"/>
      <c r="AO760" s="146"/>
      <c r="AP760" s="146"/>
      <c r="AQ760" s="10"/>
      <c r="AR760" s="10"/>
      <c r="AS760" s="10"/>
      <c r="AT760" s="10"/>
      <c r="AU760" s="10"/>
      <c r="AV760" s="10"/>
      <c r="AW760" s="10"/>
      <c r="AX760" s="10"/>
      <c r="AY760" s="10"/>
      <c r="AZ760" s="10"/>
      <c r="BA760" s="10"/>
      <c r="BB760" s="10"/>
      <c r="BC760" s="10"/>
      <c r="BD760" s="10"/>
    </row>
    <row r="761" spans="1:56" ht="15" customHeight="1" x14ac:dyDescent="0.25">
      <c r="A761" s="1"/>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row>
    <row r="762" spans="1:56" ht="15" customHeight="1" x14ac:dyDescent="0.25">
      <c r="A762" s="1">
        <v>63</v>
      </c>
      <c r="B762" s="138" t="s">
        <v>286</v>
      </c>
      <c r="C762" s="122"/>
      <c r="D762" s="122"/>
      <c r="E762" s="122"/>
      <c r="F762" s="122"/>
      <c r="G762" s="122"/>
      <c r="H762" s="122"/>
      <c r="I762" s="122"/>
      <c r="J762" s="122"/>
      <c r="K762" s="122"/>
      <c r="L762" s="122"/>
      <c r="M762" s="122"/>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2"/>
      <c r="AL762" s="122"/>
      <c r="AM762" s="122"/>
      <c r="AN762" s="122"/>
      <c r="AO762" s="122"/>
      <c r="AP762" s="122"/>
      <c r="AQ762" s="10"/>
      <c r="AR762" s="10"/>
      <c r="AS762" s="10"/>
      <c r="AT762" s="10"/>
      <c r="AU762" s="10"/>
      <c r="AV762" s="10"/>
      <c r="AW762" s="10"/>
      <c r="AX762" s="10"/>
      <c r="AY762" s="10"/>
      <c r="AZ762" s="10"/>
      <c r="BA762" s="10"/>
      <c r="BB762" s="10"/>
      <c r="BC762" s="10"/>
      <c r="BD762" s="10"/>
    </row>
    <row r="763" spans="1:56" ht="15" customHeight="1" x14ac:dyDescent="0.25">
      <c r="A763" s="1"/>
      <c r="B763" s="207" t="s">
        <v>287</v>
      </c>
      <c r="C763" s="207"/>
      <c r="D763" s="207"/>
      <c r="E763" s="207"/>
      <c r="F763" s="207"/>
      <c r="G763" s="207"/>
      <c r="H763" s="207"/>
      <c r="I763" s="207"/>
      <c r="J763" s="207"/>
      <c r="K763" s="207"/>
      <c r="L763" s="207"/>
      <c r="M763" s="207"/>
      <c r="N763" s="207"/>
      <c r="O763" s="207"/>
      <c r="P763" s="207"/>
      <c r="Q763" s="207"/>
      <c r="R763" s="207"/>
      <c r="S763" s="207"/>
      <c r="T763" s="207"/>
      <c r="U763" s="207"/>
      <c r="V763" s="207"/>
      <c r="W763" s="207"/>
      <c r="X763" s="207"/>
      <c r="Y763" s="207"/>
      <c r="Z763" s="207"/>
      <c r="AA763" s="207"/>
      <c r="AB763" s="207"/>
      <c r="AC763" s="207"/>
      <c r="AD763" s="207"/>
      <c r="AE763" s="207"/>
      <c r="AF763" s="207"/>
      <c r="AG763" s="207"/>
      <c r="AH763" s="207"/>
      <c r="AI763" s="207"/>
      <c r="AJ763" s="207"/>
      <c r="AK763" s="207"/>
      <c r="AL763" s="207"/>
      <c r="AM763" s="207"/>
      <c r="AN763" s="207"/>
      <c r="AO763" s="207"/>
      <c r="AP763" s="207"/>
      <c r="AQ763" s="10"/>
      <c r="AR763" s="10"/>
      <c r="AS763" s="10"/>
      <c r="AT763" s="10"/>
      <c r="AU763" s="10"/>
      <c r="AV763" s="10"/>
      <c r="AW763" s="10"/>
      <c r="AX763" s="10"/>
      <c r="AY763" s="10"/>
      <c r="AZ763" s="10"/>
      <c r="BA763" s="10"/>
      <c r="BB763" s="10"/>
      <c r="BC763" s="10"/>
      <c r="BD763" s="10"/>
    </row>
    <row r="764" spans="1:56" ht="15" customHeight="1" x14ac:dyDescent="0.25">
      <c r="A764" s="1"/>
      <c r="B764" s="207"/>
      <c r="C764" s="207"/>
      <c r="D764" s="207"/>
      <c r="E764" s="207"/>
      <c r="F764" s="207"/>
      <c r="G764" s="207"/>
      <c r="H764" s="207"/>
      <c r="I764" s="207"/>
      <c r="J764" s="207"/>
      <c r="K764" s="207"/>
      <c r="L764" s="207"/>
      <c r="M764" s="207"/>
      <c r="N764" s="207"/>
      <c r="O764" s="207"/>
      <c r="P764" s="207"/>
      <c r="Q764" s="207"/>
      <c r="R764" s="207"/>
      <c r="S764" s="207"/>
      <c r="T764" s="207"/>
      <c r="U764" s="207"/>
      <c r="V764" s="207"/>
      <c r="W764" s="207"/>
      <c r="X764" s="207"/>
      <c r="Y764" s="207"/>
      <c r="Z764" s="207"/>
      <c r="AA764" s="207"/>
      <c r="AB764" s="207"/>
      <c r="AC764" s="207"/>
      <c r="AD764" s="207"/>
      <c r="AE764" s="207"/>
      <c r="AF764" s="207"/>
      <c r="AG764" s="207"/>
      <c r="AH764" s="207"/>
      <c r="AI764" s="207"/>
      <c r="AJ764" s="207"/>
      <c r="AK764" s="207"/>
      <c r="AL764" s="207"/>
      <c r="AM764" s="207"/>
      <c r="AN764" s="207"/>
      <c r="AO764" s="207"/>
      <c r="AP764" s="207"/>
      <c r="AQ764" s="10"/>
      <c r="AR764" s="10"/>
      <c r="AS764" s="10"/>
      <c r="AT764" s="10"/>
      <c r="AU764" s="10"/>
      <c r="AV764" s="10"/>
      <c r="AW764" s="10"/>
      <c r="AX764" s="10"/>
      <c r="AY764" s="10"/>
      <c r="AZ764" s="10"/>
      <c r="BA764" s="10"/>
      <c r="BB764" s="10"/>
      <c r="BC764" s="10"/>
      <c r="BD764" s="10"/>
    </row>
    <row r="765" spans="1:56" s="83" customFormat="1" ht="15" customHeight="1" x14ac:dyDescent="0.3">
      <c r="A765" s="1"/>
      <c r="B765" s="205" t="s">
        <v>288</v>
      </c>
      <c r="C765" s="205"/>
      <c r="D765" s="205"/>
      <c r="E765" s="205"/>
      <c r="F765" s="205"/>
      <c r="G765" s="205"/>
      <c r="H765" s="205"/>
      <c r="I765" s="205"/>
      <c r="J765" s="205"/>
      <c r="K765" s="205"/>
      <c r="L765" s="205"/>
      <c r="M765" s="205"/>
      <c r="N765" s="205"/>
      <c r="O765" s="205"/>
      <c r="P765" s="205"/>
      <c r="Q765" s="205"/>
      <c r="R765" s="205"/>
      <c r="S765" s="205"/>
      <c r="T765" s="205"/>
      <c r="U765" s="205"/>
      <c r="V765" s="205"/>
      <c r="W765" s="205"/>
      <c r="X765" s="205"/>
      <c r="Y765" s="205"/>
      <c r="Z765" s="205"/>
      <c r="AA765" s="205"/>
      <c r="AB765" s="205"/>
      <c r="AC765" s="205"/>
      <c r="AD765" s="205"/>
      <c r="AE765" s="205"/>
      <c r="AF765" s="205"/>
      <c r="AG765" s="205"/>
      <c r="AH765" s="205"/>
      <c r="AI765" s="205"/>
      <c r="AJ765" s="205"/>
      <c r="AK765" s="205"/>
      <c r="AL765" s="205"/>
      <c r="AM765" s="205"/>
      <c r="AN765" s="205"/>
      <c r="AO765" s="205"/>
      <c r="AP765" s="205"/>
      <c r="AQ765" s="10"/>
      <c r="AR765" s="10"/>
      <c r="AS765" s="10"/>
      <c r="AT765" s="10"/>
      <c r="AU765" s="10"/>
      <c r="AV765" s="10"/>
      <c r="AW765" s="10"/>
      <c r="AX765" s="10"/>
      <c r="AY765" s="10"/>
      <c r="AZ765" s="10"/>
      <c r="BA765" s="10"/>
      <c r="BB765" s="10"/>
      <c r="BC765" s="10"/>
      <c r="BD765" s="10"/>
    </row>
    <row r="766" spans="1:56" s="83" customFormat="1" ht="15" customHeight="1" x14ac:dyDescent="0.3">
      <c r="A766" s="1"/>
      <c r="B766" s="205"/>
      <c r="C766" s="205"/>
      <c r="D766" s="205"/>
      <c r="E766" s="205"/>
      <c r="F766" s="205"/>
      <c r="G766" s="205"/>
      <c r="H766" s="205"/>
      <c r="I766" s="205"/>
      <c r="J766" s="205"/>
      <c r="K766" s="205"/>
      <c r="L766" s="205"/>
      <c r="M766" s="205"/>
      <c r="N766" s="205"/>
      <c r="O766" s="205"/>
      <c r="P766" s="205"/>
      <c r="Q766" s="205"/>
      <c r="R766" s="205"/>
      <c r="S766" s="205"/>
      <c r="T766" s="205"/>
      <c r="U766" s="205"/>
      <c r="V766" s="205"/>
      <c r="W766" s="205"/>
      <c r="X766" s="205"/>
      <c r="Y766" s="205"/>
      <c r="Z766" s="205"/>
      <c r="AA766" s="205"/>
      <c r="AB766" s="205"/>
      <c r="AC766" s="205"/>
      <c r="AD766" s="205"/>
      <c r="AE766" s="205"/>
      <c r="AF766" s="205"/>
      <c r="AG766" s="205"/>
      <c r="AH766" s="205"/>
      <c r="AI766" s="205"/>
      <c r="AJ766" s="205"/>
      <c r="AK766" s="205"/>
      <c r="AL766" s="205"/>
      <c r="AM766" s="205"/>
      <c r="AN766" s="205"/>
      <c r="AO766" s="205"/>
      <c r="AP766" s="205"/>
      <c r="AQ766" s="10"/>
      <c r="AR766" s="10"/>
      <c r="AS766" s="10"/>
      <c r="AT766" s="10"/>
      <c r="AU766" s="10"/>
      <c r="AV766" s="10"/>
      <c r="AW766" s="10"/>
      <c r="AX766" s="10"/>
      <c r="AY766" s="10"/>
      <c r="AZ766" s="10"/>
      <c r="BA766" s="10"/>
      <c r="BB766" s="10"/>
      <c r="BC766" s="10"/>
      <c r="BD766" s="10"/>
    </row>
    <row r="767" spans="1:56" s="83" customFormat="1" ht="15" customHeight="1" x14ac:dyDescent="0.3">
      <c r="A767" s="1"/>
      <c r="B767" s="205"/>
      <c r="C767" s="205"/>
      <c r="D767" s="205"/>
      <c r="E767" s="205"/>
      <c r="F767" s="205"/>
      <c r="G767" s="205"/>
      <c r="H767" s="205"/>
      <c r="I767" s="205"/>
      <c r="J767" s="205"/>
      <c r="K767" s="205"/>
      <c r="L767" s="205"/>
      <c r="M767" s="205"/>
      <c r="N767" s="205"/>
      <c r="O767" s="205"/>
      <c r="P767" s="205"/>
      <c r="Q767" s="205"/>
      <c r="R767" s="205"/>
      <c r="S767" s="205"/>
      <c r="T767" s="205"/>
      <c r="U767" s="205"/>
      <c r="V767" s="205"/>
      <c r="W767" s="205"/>
      <c r="X767" s="205"/>
      <c r="Y767" s="205"/>
      <c r="Z767" s="205"/>
      <c r="AA767" s="205"/>
      <c r="AB767" s="205"/>
      <c r="AC767" s="205"/>
      <c r="AD767" s="205"/>
      <c r="AE767" s="205"/>
      <c r="AF767" s="205"/>
      <c r="AG767" s="205"/>
      <c r="AH767" s="205"/>
      <c r="AI767" s="205"/>
      <c r="AJ767" s="205"/>
      <c r="AK767" s="205"/>
      <c r="AL767" s="205"/>
      <c r="AM767" s="205"/>
      <c r="AN767" s="205"/>
      <c r="AO767" s="205"/>
      <c r="AP767" s="205"/>
      <c r="AQ767" s="10"/>
      <c r="AR767" s="10"/>
      <c r="AS767" s="10"/>
      <c r="AT767" s="10"/>
      <c r="AU767" s="10"/>
      <c r="AV767" s="10"/>
      <c r="AW767" s="10"/>
      <c r="AX767" s="10"/>
      <c r="AY767" s="10"/>
      <c r="AZ767" s="10"/>
      <c r="BA767" s="10"/>
      <c r="BB767" s="10"/>
      <c r="BC767" s="10"/>
      <c r="BD767" s="10"/>
    </row>
    <row r="768" spans="1:56" ht="2.25" customHeight="1" x14ac:dyDescent="0.25">
      <c r="A768" s="1"/>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row>
    <row r="769" spans="1:56" ht="15" customHeight="1" x14ac:dyDescent="0.25">
      <c r="A769" s="57"/>
      <c r="B769" s="58"/>
      <c r="C769" s="284" t="s">
        <v>289</v>
      </c>
      <c r="D769" s="284"/>
      <c r="E769" s="284"/>
      <c r="F769" s="284"/>
      <c r="G769" s="284"/>
      <c r="H769" s="284"/>
      <c r="I769" s="284"/>
      <c r="J769" s="284"/>
      <c r="K769" s="284"/>
      <c r="L769" s="284"/>
      <c r="M769" s="284"/>
      <c r="N769" s="284"/>
      <c r="O769" s="284"/>
      <c r="P769" s="284"/>
      <c r="Q769" s="284"/>
      <c r="R769" s="284"/>
      <c r="S769" s="284"/>
      <c r="T769" s="284"/>
      <c r="U769" s="284"/>
      <c r="V769" s="284"/>
      <c r="W769" s="284"/>
      <c r="X769" s="284"/>
      <c r="Y769" s="284"/>
      <c r="Z769" s="284"/>
      <c r="AA769" s="284"/>
      <c r="AB769" s="284"/>
      <c r="AC769" s="284"/>
      <c r="AD769" s="284"/>
      <c r="AE769" s="284"/>
      <c r="AF769" s="284"/>
      <c r="AG769" s="284"/>
      <c r="AH769" s="284"/>
      <c r="AI769" s="284"/>
      <c r="AJ769" s="284"/>
      <c r="AK769" s="284"/>
      <c r="AL769" s="284"/>
      <c r="AM769" s="284"/>
      <c r="AN769" s="284"/>
      <c r="AO769" s="284"/>
      <c r="AP769" s="284"/>
      <c r="AQ769" s="10"/>
      <c r="AR769" s="10"/>
      <c r="AS769" s="10"/>
      <c r="AT769" s="10"/>
      <c r="AU769" s="10"/>
      <c r="AV769" s="10"/>
      <c r="AW769" s="10"/>
      <c r="AX769" s="10"/>
      <c r="AY769" s="10"/>
      <c r="AZ769" s="10"/>
      <c r="BA769" s="10"/>
      <c r="BB769" s="10"/>
      <c r="BC769" s="10"/>
      <c r="BD769" s="10"/>
    </row>
    <row r="770" spans="1:56" ht="2.25" customHeight="1" x14ac:dyDescent="0.25">
      <c r="A770" s="57"/>
      <c r="B770" s="58"/>
      <c r="C770" s="58"/>
      <c r="D770" s="58"/>
      <c r="E770" s="58"/>
      <c r="F770" s="58"/>
      <c r="G770" s="58"/>
      <c r="H770" s="58"/>
      <c r="I770" s="58"/>
      <c r="J770" s="58"/>
      <c r="K770" s="58"/>
      <c r="L770" s="58"/>
      <c r="M770" s="58"/>
      <c r="N770" s="58"/>
      <c r="O770" s="58"/>
      <c r="P770" s="58"/>
      <c r="Q770" s="58"/>
      <c r="R770" s="58"/>
      <c r="S770" s="58"/>
      <c r="T770" s="58"/>
      <c r="U770" s="58"/>
      <c r="V770" s="58"/>
      <c r="W770" s="58"/>
      <c r="X770" s="58"/>
      <c r="Y770" s="58"/>
      <c r="Z770" s="58"/>
      <c r="AA770" s="58"/>
      <c r="AB770" s="58"/>
      <c r="AC770" s="58"/>
      <c r="AD770" s="58"/>
      <c r="AE770" s="58"/>
      <c r="AF770" s="58"/>
      <c r="AG770" s="58"/>
      <c r="AH770" s="58"/>
      <c r="AI770" s="58"/>
      <c r="AJ770" s="58"/>
      <c r="AK770" s="58"/>
      <c r="AL770" s="58"/>
      <c r="AM770" s="58"/>
      <c r="AN770" s="58"/>
      <c r="AO770" s="58"/>
      <c r="AP770" s="58"/>
      <c r="AQ770" s="10"/>
      <c r="AR770" s="10"/>
      <c r="AS770" s="10"/>
      <c r="AT770" s="10"/>
      <c r="AU770" s="10"/>
      <c r="AV770" s="10"/>
      <c r="AW770" s="10"/>
      <c r="AX770" s="10"/>
      <c r="AY770" s="10"/>
      <c r="AZ770" s="10"/>
      <c r="BA770" s="10"/>
      <c r="BB770" s="10"/>
      <c r="BC770" s="10"/>
      <c r="BD770" s="10"/>
    </row>
    <row r="771" spans="1:56" ht="15" customHeight="1" x14ac:dyDescent="0.25">
      <c r="A771" s="57"/>
      <c r="B771" s="58"/>
      <c r="C771" s="285" t="s">
        <v>290</v>
      </c>
      <c r="D771" s="285"/>
      <c r="E771" s="285"/>
      <c r="F771" s="285"/>
      <c r="G771" s="285"/>
      <c r="H771" s="285"/>
      <c r="I771" s="285"/>
      <c r="J771" s="285"/>
      <c r="K771" s="285"/>
      <c r="L771" s="285"/>
      <c r="M771" s="285"/>
      <c r="N771" s="285"/>
      <c r="O771" s="285"/>
      <c r="P771" s="285"/>
      <c r="Q771" s="285"/>
      <c r="R771" s="285"/>
      <c r="S771" s="285"/>
      <c r="T771" s="285"/>
      <c r="U771" s="285"/>
      <c r="V771" s="285"/>
      <c r="W771" s="285"/>
      <c r="X771" s="285"/>
      <c r="Y771" s="285"/>
      <c r="Z771" s="285"/>
      <c r="AA771" s="285"/>
      <c r="AB771" s="285"/>
      <c r="AC771" s="285"/>
      <c r="AD771" s="285"/>
      <c r="AE771" s="285"/>
      <c r="AF771" s="285"/>
      <c r="AG771" s="285"/>
      <c r="AH771" s="285"/>
      <c r="AI771" s="285"/>
      <c r="AJ771" s="285"/>
      <c r="AK771" s="285"/>
      <c r="AL771" s="285"/>
      <c r="AM771" s="285"/>
      <c r="AN771" s="285"/>
      <c r="AO771" s="285"/>
      <c r="AP771" s="285"/>
      <c r="AQ771" s="10"/>
      <c r="AR771" s="10"/>
      <c r="AS771" s="10"/>
      <c r="AT771" s="10"/>
      <c r="AU771" s="10"/>
      <c r="AV771" s="10"/>
      <c r="AW771" s="10"/>
      <c r="AX771" s="10"/>
      <c r="AY771" s="10"/>
      <c r="AZ771" s="10"/>
      <c r="BA771" s="10"/>
      <c r="BB771" s="10"/>
      <c r="BC771" s="10"/>
      <c r="BD771" s="10"/>
    </row>
    <row r="772" spans="1:56" ht="2.25" customHeight="1" x14ac:dyDescent="0.25">
      <c r="A772" s="57"/>
      <c r="B772" s="58"/>
      <c r="C772" s="58"/>
      <c r="D772" s="58"/>
      <c r="E772" s="58"/>
      <c r="F772" s="58"/>
      <c r="G772" s="58"/>
      <c r="H772" s="58"/>
      <c r="I772" s="58"/>
      <c r="J772" s="58"/>
      <c r="K772" s="58"/>
      <c r="L772" s="58"/>
      <c r="M772" s="58"/>
      <c r="N772" s="58"/>
      <c r="O772" s="58"/>
      <c r="P772" s="58"/>
      <c r="Q772" s="58"/>
      <c r="R772" s="58"/>
      <c r="S772" s="58"/>
      <c r="T772" s="58"/>
      <c r="U772" s="58"/>
      <c r="V772" s="58"/>
      <c r="W772" s="58"/>
      <c r="X772" s="58"/>
      <c r="Y772" s="58"/>
      <c r="Z772" s="58"/>
      <c r="AA772" s="58"/>
      <c r="AB772" s="58"/>
      <c r="AC772" s="58"/>
      <c r="AD772" s="58"/>
      <c r="AE772" s="58"/>
      <c r="AF772" s="58"/>
      <c r="AG772" s="58"/>
      <c r="AH772" s="58"/>
      <c r="AI772" s="58"/>
      <c r="AJ772" s="58"/>
      <c r="AK772" s="58"/>
      <c r="AL772" s="58"/>
      <c r="AM772" s="58"/>
      <c r="AN772" s="58"/>
      <c r="AO772" s="58"/>
      <c r="AP772" s="58"/>
      <c r="AQ772" s="10"/>
      <c r="AR772" s="10"/>
      <c r="AS772" s="10"/>
      <c r="AT772" s="10"/>
      <c r="AU772" s="10"/>
      <c r="AV772" s="10"/>
      <c r="AW772" s="10"/>
      <c r="AX772" s="10"/>
      <c r="AY772" s="10"/>
      <c r="AZ772" s="10"/>
      <c r="BA772" s="10"/>
      <c r="BB772" s="10"/>
      <c r="BC772" s="10"/>
      <c r="BD772" s="10"/>
    </row>
    <row r="773" spans="1:56" ht="15" customHeight="1" x14ac:dyDescent="0.25">
      <c r="A773" s="57"/>
      <c r="B773" s="58"/>
      <c r="C773" s="284" t="s">
        <v>291</v>
      </c>
      <c r="D773" s="284"/>
      <c r="E773" s="284"/>
      <c r="F773" s="284"/>
      <c r="G773" s="284"/>
      <c r="H773" s="284"/>
      <c r="I773" s="284"/>
      <c r="J773" s="284"/>
      <c r="K773" s="284"/>
      <c r="L773" s="284"/>
      <c r="M773" s="284"/>
      <c r="N773" s="284"/>
      <c r="O773" s="284"/>
      <c r="P773" s="284"/>
      <c r="Q773" s="284"/>
      <c r="R773" s="284"/>
      <c r="S773" s="284"/>
      <c r="T773" s="284"/>
      <c r="U773" s="284"/>
      <c r="V773" s="284"/>
      <c r="W773" s="284"/>
      <c r="X773" s="284"/>
      <c r="Y773" s="284"/>
      <c r="Z773" s="284"/>
      <c r="AA773" s="284"/>
      <c r="AB773" s="284"/>
      <c r="AC773" s="284"/>
      <c r="AD773" s="284"/>
      <c r="AE773" s="284"/>
      <c r="AF773" s="284"/>
      <c r="AG773" s="284"/>
      <c r="AH773" s="284"/>
      <c r="AI773" s="284"/>
      <c r="AJ773" s="284"/>
      <c r="AK773" s="284"/>
      <c r="AL773" s="284"/>
      <c r="AM773" s="284"/>
      <c r="AN773" s="284"/>
      <c r="AO773" s="284"/>
      <c r="AP773" s="284"/>
      <c r="AQ773" s="10"/>
      <c r="AR773" s="10"/>
      <c r="AS773" s="10"/>
      <c r="AT773" s="10"/>
      <c r="AU773" s="10"/>
      <c r="AV773" s="10"/>
      <c r="AW773" s="10"/>
      <c r="AX773" s="10"/>
      <c r="AY773" s="10"/>
      <c r="AZ773" s="10"/>
      <c r="BA773" s="10"/>
      <c r="BB773" s="10"/>
      <c r="BC773" s="10"/>
      <c r="BD773" s="10"/>
    </row>
    <row r="774" spans="1:56" ht="2.25" customHeight="1" x14ac:dyDescent="0.25">
      <c r="A774" s="57"/>
      <c r="B774" s="58"/>
      <c r="C774" s="58"/>
      <c r="D774" s="58"/>
      <c r="E774" s="58"/>
      <c r="F774" s="58"/>
      <c r="G774" s="58"/>
      <c r="H774" s="58"/>
      <c r="I774" s="58"/>
      <c r="J774" s="58"/>
      <c r="K774" s="58"/>
      <c r="L774" s="58"/>
      <c r="M774" s="58"/>
      <c r="N774" s="58"/>
      <c r="O774" s="58"/>
      <c r="P774" s="58"/>
      <c r="Q774" s="58"/>
      <c r="R774" s="58"/>
      <c r="S774" s="58"/>
      <c r="T774" s="58"/>
      <c r="U774" s="58"/>
      <c r="V774" s="58"/>
      <c r="W774" s="58"/>
      <c r="X774" s="58"/>
      <c r="Y774" s="58"/>
      <c r="Z774" s="58"/>
      <c r="AA774" s="58"/>
      <c r="AB774" s="58"/>
      <c r="AC774" s="58"/>
      <c r="AD774" s="58"/>
      <c r="AE774" s="58"/>
      <c r="AF774" s="58"/>
      <c r="AG774" s="58"/>
      <c r="AH774" s="58"/>
      <c r="AI774" s="58"/>
      <c r="AJ774" s="58"/>
      <c r="AK774" s="58"/>
      <c r="AL774" s="58"/>
      <c r="AM774" s="58"/>
      <c r="AN774" s="58"/>
      <c r="AO774" s="58"/>
      <c r="AP774" s="58"/>
      <c r="AQ774" s="10"/>
      <c r="AR774" s="10"/>
      <c r="AS774" s="10"/>
      <c r="AT774" s="10"/>
      <c r="AU774" s="10"/>
      <c r="AV774" s="10"/>
      <c r="AW774" s="10"/>
      <c r="AX774" s="10"/>
      <c r="AY774" s="10"/>
      <c r="AZ774" s="10"/>
      <c r="BA774" s="10"/>
      <c r="BB774" s="10"/>
      <c r="BC774" s="10"/>
      <c r="BD774" s="10"/>
    </row>
    <row r="775" spans="1:56" ht="15" customHeight="1" x14ac:dyDescent="0.25">
      <c r="A775" s="57"/>
      <c r="B775" s="58"/>
      <c r="C775" s="284" t="s">
        <v>292</v>
      </c>
      <c r="D775" s="284"/>
      <c r="E775" s="284"/>
      <c r="F775" s="284"/>
      <c r="G775" s="284"/>
      <c r="H775" s="284"/>
      <c r="I775" s="284"/>
      <c r="J775" s="284"/>
      <c r="K775" s="284"/>
      <c r="L775" s="284"/>
      <c r="M775" s="284"/>
      <c r="N775" s="284"/>
      <c r="O775" s="284"/>
      <c r="P775" s="284"/>
      <c r="Q775" s="284"/>
      <c r="R775" s="284"/>
      <c r="S775" s="284"/>
      <c r="T775" s="284"/>
      <c r="U775" s="284"/>
      <c r="V775" s="284"/>
      <c r="W775" s="284"/>
      <c r="X775" s="284"/>
      <c r="Y775" s="284"/>
      <c r="Z775" s="284"/>
      <c r="AA775" s="284"/>
      <c r="AB775" s="284"/>
      <c r="AC775" s="284"/>
      <c r="AD775" s="284"/>
      <c r="AE775" s="284"/>
      <c r="AF775" s="284"/>
      <c r="AG775" s="284"/>
      <c r="AH775" s="284"/>
      <c r="AI775" s="284"/>
      <c r="AJ775" s="284"/>
      <c r="AK775" s="284"/>
      <c r="AL775" s="284"/>
      <c r="AM775" s="284"/>
      <c r="AN775" s="284"/>
      <c r="AO775" s="284"/>
      <c r="AP775" s="284"/>
      <c r="AQ775" s="10"/>
      <c r="AR775" s="10"/>
      <c r="AS775" s="10"/>
      <c r="AT775" s="10"/>
      <c r="AU775" s="10"/>
      <c r="AV775" s="10"/>
      <c r="AW775" s="10"/>
      <c r="AX775" s="10"/>
      <c r="AY775" s="10"/>
      <c r="AZ775" s="10"/>
      <c r="BA775" s="10"/>
      <c r="BB775" s="10"/>
      <c r="BC775" s="10"/>
      <c r="BD775" s="10"/>
    </row>
    <row r="776" spans="1:56" ht="2.25" customHeight="1" x14ac:dyDescent="0.25">
      <c r="A776" s="57"/>
      <c r="B776" s="58"/>
      <c r="C776" s="58"/>
      <c r="D776" s="58"/>
      <c r="E776" s="58"/>
      <c r="F776" s="58"/>
      <c r="G776" s="58"/>
      <c r="H776" s="58"/>
      <c r="I776" s="58"/>
      <c r="J776" s="58"/>
      <c r="K776" s="58"/>
      <c r="L776" s="58"/>
      <c r="M776" s="58"/>
      <c r="N776" s="58"/>
      <c r="O776" s="58"/>
      <c r="P776" s="58"/>
      <c r="Q776" s="58"/>
      <c r="R776" s="58"/>
      <c r="S776" s="58"/>
      <c r="T776" s="58"/>
      <c r="U776" s="58"/>
      <c r="V776" s="58"/>
      <c r="W776" s="58"/>
      <c r="X776" s="58"/>
      <c r="Y776" s="58"/>
      <c r="Z776" s="58"/>
      <c r="AA776" s="58"/>
      <c r="AB776" s="58"/>
      <c r="AC776" s="58"/>
      <c r="AD776" s="58"/>
      <c r="AE776" s="58"/>
      <c r="AF776" s="58"/>
      <c r="AG776" s="58"/>
      <c r="AH776" s="58"/>
      <c r="AI776" s="58"/>
      <c r="AJ776" s="58"/>
      <c r="AK776" s="58"/>
      <c r="AL776" s="58"/>
      <c r="AM776" s="58"/>
      <c r="AN776" s="58"/>
      <c r="AO776" s="58"/>
      <c r="AP776" s="58"/>
      <c r="AQ776" s="10"/>
      <c r="AR776" s="10"/>
      <c r="AS776" s="10"/>
      <c r="AT776" s="10"/>
      <c r="AU776" s="10"/>
      <c r="AV776" s="10"/>
      <c r="AW776" s="10"/>
      <c r="AX776" s="10"/>
      <c r="AY776" s="10"/>
      <c r="AZ776" s="10"/>
      <c r="BA776" s="10"/>
      <c r="BB776" s="10"/>
      <c r="BC776" s="10"/>
      <c r="BD776" s="10"/>
    </row>
    <row r="777" spans="1:56" ht="15" customHeight="1" x14ac:dyDescent="0.25">
      <c r="A777" s="57"/>
      <c r="B777" s="58"/>
      <c r="C777" s="286" t="s">
        <v>293</v>
      </c>
      <c r="D777" s="286"/>
      <c r="E777" s="286"/>
      <c r="F777" s="286"/>
      <c r="G777" s="286"/>
      <c r="H777" s="286"/>
      <c r="I777" s="286"/>
      <c r="J777" s="286"/>
      <c r="K777" s="286"/>
      <c r="L777" s="286"/>
      <c r="M777" s="286"/>
      <c r="N777" s="286"/>
      <c r="O777" s="286"/>
      <c r="P777" s="286"/>
      <c r="Q777" s="286"/>
      <c r="R777" s="286"/>
      <c r="S777" s="286"/>
      <c r="T777" s="286"/>
      <c r="U777" s="286"/>
      <c r="V777" s="286"/>
      <c r="W777" s="286"/>
      <c r="X777" s="286"/>
      <c r="Y777" s="286"/>
      <c r="Z777" s="286"/>
      <c r="AA777" s="286"/>
      <c r="AB777" s="286"/>
      <c r="AC777" s="286"/>
      <c r="AD777" s="286"/>
      <c r="AE777" s="286"/>
      <c r="AF777" s="286"/>
      <c r="AG777" s="286"/>
      <c r="AH777" s="286"/>
      <c r="AI777" s="286"/>
      <c r="AJ777" s="286"/>
      <c r="AK777" s="286"/>
      <c r="AL777" s="286"/>
      <c r="AM777" s="286"/>
      <c r="AN777" s="286"/>
      <c r="AO777" s="286"/>
      <c r="AP777" s="286"/>
      <c r="AQ777" s="10"/>
      <c r="AR777" s="10"/>
      <c r="AS777" s="10"/>
      <c r="AT777" s="10"/>
      <c r="AU777" s="10"/>
      <c r="AV777" s="10"/>
      <c r="AW777" s="10"/>
      <c r="AX777" s="10"/>
      <c r="AY777" s="10"/>
      <c r="AZ777" s="10"/>
      <c r="BA777" s="10"/>
      <c r="BB777" s="10"/>
      <c r="BC777" s="10"/>
      <c r="BD777" s="10"/>
    </row>
    <row r="778" spans="1:56" ht="2.25" customHeight="1" x14ac:dyDescent="0.25">
      <c r="A778" s="57"/>
      <c r="B778" s="58"/>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59"/>
      <c r="AE778" s="59"/>
      <c r="AF778" s="59"/>
      <c r="AG778" s="59"/>
      <c r="AH778" s="59"/>
      <c r="AI778" s="59"/>
      <c r="AJ778" s="59"/>
      <c r="AK778" s="59"/>
      <c r="AL778" s="59"/>
      <c r="AM778" s="59"/>
      <c r="AN778" s="59"/>
      <c r="AO778" s="59"/>
      <c r="AP778" s="59"/>
      <c r="AQ778" s="10"/>
      <c r="AR778" s="10"/>
      <c r="AS778" s="10"/>
      <c r="AT778" s="10"/>
      <c r="AU778" s="10"/>
      <c r="AV778" s="10"/>
      <c r="AW778" s="10"/>
      <c r="AX778" s="10"/>
      <c r="AY778" s="10"/>
      <c r="AZ778" s="10"/>
      <c r="BA778" s="10"/>
      <c r="BB778" s="10"/>
      <c r="BC778" s="10"/>
      <c r="BD778" s="10"/>
    </row>
    <row r="779" spans="1:56" ht="15" customHeight="1" x14ac:dyDescent="0.25">
      <c r="A779" s="57"/>
      <c r="B779" s="58"/>
      <c r="C779" s="286" t="s">
        <v>294</v>
      </c>
      <c r="D779" s="286"/>
      <c r="E779" s="286"/>
      <c r="F779" s="286"/>
      <c r="G779" s="286"/>
      <c r="H779" s="286"/>
      <c r="I779" s="286"/>
      <c r="J779" s="286"/>
      <c r="K779" s="286"/>
      <c r="L779" s="286"/>
      <c r="M779" s="286"/>
      <c r="N779" s="286"/>
      <c r="O779" s="286"/>
      <c r="P779" s="286"/>
      <c r="Q779" s="286"/>
      <c r="R779" s="286"/>
      <c r="S779" s="286"/>
      <c r="T779" s="286"/>
      <c r="U779" s="286"/>
      <c r="V779" s="286"/>
      <c r="W779" s="286"/>
      <c r="X779" s="286"/>
      <c r="Y779" s="286"/>
      <c r="Z779" s="286"/>
      <c r="AA779" s="286"/>
      <c r="AB779" s="286"/>
      <c r="AC779" s="286"/>
      <c r="AD779" s="286"/>
      <c r="AE779" s="286"/>
      <c r="AF779" s="286"/>
      <c r="AG779" s="286"/>
      <c r="AH779" s="286"/>
      <c r="AI779" s="286"/>
      <c r="AJ779" s="286"/>
      <c r="AK779" s="286"/>
      <c r="AL779" s="286"/>
      <c r="AM779" s="286"/>
      <c r="AN779" s="286"/>
      <c r="AO779" s="286"/>
      <c r="AP779" s="286"/>
      <c r="AQ779" s="10"/>
      <c r="AR779" s="10"/>
      <c r="AS779" s="10"/>
      <c r="AT779" s="10"/>
      <c r="AU779" s="10"/>
      <c r="AV779" s="10"/>
      <c r="AW779" s="10"/>
      <c r="AX779" s="10"/>
      <c r="AY779" s="10"/>
      <c r="AZ779" s="10"/>
      <c r="BA779" s="10"/>
      <c r="BB779" s="10"/>
      <c r="BC779" s="10"/>
      <c r="BD779" s="10"/>
    </row>
    <row r="780" spans="1:56" ht="2.25" customHeight="1" x14ac:dyDescent="0.25">
      <c r="A780" s="1"/>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row>
    <row r="781" spans="1:56" s="83" customFormat="1" ht="18.600000000000001" customHeight="1" x14ac:dyDescent="0.3">
      <c r="C781" s="290" t="s">
        <v>295</v>
      </c>
      <c r="D781" s="290"/>
      <c r="E781" s="290"/>
      <c r="F781" s="290"/>
      <c r="G781" s="290"/>
      <c r="H781" s="290"/>
      <c r="I781" s="290"/>
      <c r="J781" s="290"/>
      <c r="K781" s="290"/>
      <c r="L781" s="290"/>
      <c r="M781" s="290"/>
      <c r="N781" s="290"/>
      <c r="O781" s="290"/>
      <c r="P781" s="290"/>
      <c r="Q781" s="290"/>
      <c r="R781" s="290"/>
      <c r="S781" s="290"/>
      <c r="T781" s="290"/>
      <c r="U781" s="290"/>
      <c r="V781" s="290"/>
      <c r="W781" s="290"/>
      <c r="X781" s="290"/>
      <c r="Y781" s="290"/>
      <c r="Z781" s="290"/>
      <c r="AA781" s="290"/>
      <c r="AB781" s="290"/>
      <c r="AC781" s="290"/>
      <c r="AD781" s="290"/>
      <c r="AE781" s="290"/>
      <c r="AF781" s="290"/>
      <c r="AG781" s="290"/>
      <c r="AH781" s="290"/>
      <c r="AI781" s="290"/>
      <c r="AJ781" s="290"/>
      <c r="AK781" s="290"/>
      <c r="AL781" s="290"/>
      <c r="AM781" s="290"/>
      <c r="AN781" s="290"/>
      <c r="AO781" s="290"/>
      <c r="AP781" s="290"/>
    </row>
    <row r="782" spans="1:56" s="83" customFormat="1" ht="2.25" customHeight="1" x14ac:dyDescent="0.3">
      <c r="C782" s="291"/>
      <c r="D782" s="291"/>
      <c r="E782" s="291"/>
      <c r="F782" s="291"/>
      <c r="G782" s="291"/>
      <c r="H782" s="291"/>
      <c r="I782" s="291"/>
      <c r="J782" s="291"/>
      <c r="K782" s="291"/>
      <c r="L782" s="291"/>
      <c r="M782" s="291"/>
      <c r="N782" s="291"/>
      <c r="O782" s="291"/>
      <c r="P782" s="291"/>
      <c r="Q782" s="291"/>
      <c r="R782" s="291"/>
      <c r="S782" s="291"/>
      <c r="T782" s="291"/>
      <c r="U782" s="291"/>
      <c r="V782" s="291"/>
      <c r="W782" s="291"/>
      <c r="X782" s="291"/>
      <c r="Y782" s="291"/>
      <c r="Z782" s="291"/>
      <c r="AA782" s="291"/>
      <c r="AB782" s="291"/>
      <c r="AC782" s="291"/>
      <c r="AD782" s="291"/>
      <c r="AE782" s="291"/>
      <c r="AF782" s="291"/>
      <c r="AG782" s="291"/>
      <c r="AH782" s="291"/>
      <c r="AI782" s="291"/>
      <c r="AJ782" s="291"/>
      <c r="AK782" s="291"/>
      <c r="AL782" s="291"/>
      <c r="AM782" s="291"/>
      <c r="AN782" s="291"/>
      <c r="AO782" s="291"/>
      <c r="AP782" s="291"/>
    </row>
    <row r="783" spans="1:56" s="83" customFormat="1" ht="18.600000000000001" customHeight="1" x14ac:dyDescent="0.3">
      <c r="A783" s="14"/>
      <c r="B783" s="24"/>
      <c r="C783" s="181" t="s">
        <v>296</v>
      </c>
      <c r="D783" s="181"/>
      <c r="E783" s="181"/>
      <c r="F783" s="181"/>
      <c r="G783" s="181"/>
      <c r="H783" s="181"/>
      <c r="I783" s="181"/>
      <c r="J783" s="181"/>
      <c r="K783" s="181"/>
      <c r="L783" s="181"/>
      <c r="M783" s="181"/>
      <c r="N783" s="181"/>
      <c r="O783" s="181"/>
      <c r="P783" s="181"/>
      <c r="Q783" s="181"/>
      <c r="R783" s="181"/>
      <c r="S783" s="181"/>
      <c r="T783" s="181"/>
      <c r="U783" s="181"/>
      <c r="V783" s="181"/>
      <c r="W783" s="181"/>
      <c r="X783" s="181"/>
      <c r="Y783" s="181"/>
      <c r="Z783" s="181"/>
      <c r="AA783" s="181"/>
      <c r="AB783" s="181"/>
      <c r="AC783" s="181"/>
      <c r="AD783" s="181"/>
      <c r="AE783" s="181"/>
      <c r="AF783" s="181"/>
      <c r="AG783" s="181"/>
      <c r="AH783" s="181"/>
      <c r="AI783" s="181"/>
      <c r="AJ783" s="181"/>
      <c r="AK783" s="181"/>
      <c r="AL783" s="181"/>
      <c r="AM783" s="181"/>
      <c r="AN783" s="181"/>
      <c r="AO783" s="181"/>
      <c r="AP783" s="181"/>
      <c r="AQ783" s="24"/>
      <c r="AR783" s="24"/>
      <c r="AS783" s="24"/>
      <c r="AT783" s="24"/>
      <c r="AU783" s="10"/>
      <c r="AV783" s="10"/>
      <c r="AW783" s="10"/>
      <c r="AX783" s="10"/>
      <c r="AY783" s="10"/>
      <c r="AZ783" s="10"/>
      <c r="BA783" s="10"/>
      <c r="BB783" s="10"/>
      <c r="BC783" s="10"/>
      <c r="BD783" s="10"/>
    </row>
    <row r="784" spans="1:56" ht="15" customHeight="1" x14ac:dyDescent="0.25">
      <c r="A784" s="1"/>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row>
    <row r="785" spans="1:56" ht="15" customHeight="1" x14ac:dyDescent="0.25">
      <c r="A785" s="18"/>
      <c r="B785" s="173" t="s">
        <v>297</v>
      </c>
      <c r="C785" s="173"/>
      <c r="D785" s="173"/>
      <c r="E785" s="173"/>
      <c r="F785" s="173"/>
      <c r="G785" s="173"/>
      <c r="H785" s="173"/>
      <c r="I785" s="173"/>
      <c r="J785" s="173"/>
      <c r="K785" s="173"/>
      <c r="L785" s="173"/>
      <c r="M785" s="173"/>
      <c r="N785" s="173"/>
      <c r="O785" s="173"/>
      <c r="P785" s="173"/>
      <c r="Q785" s="173"/>
      <c r="R785" s="173"/>
      <c r="S785" s="173"/>
      <c r="T785" s="173"/>
      <c r="U785" s="173"/>
      <c r="V785" s="173"/>
      <c r="W785" s="173"/>
      <c r="X785" s="173"/>
      <c r="Y785" s="173"/>
      <c r="Z785" s="173"/>
      <c r="AA785" s="173"/>
      <c r="AB785" s="173"/>
      <c r="AC785" s="173"/>
      <c r="AD785" s="173"/>
      <c r="AE785" s="173"/>
      <c r="AF785" s="173"/>
      <c r="AG785" s="173"/>
      <c r="AH785" s="173"/>
      <c r="AI785" s="173"/>
      <c r="AJ785" s="173"/>
      <c r="AK785" s="173"/>
      <c r="AL785" s="173"/>
      <c r="AM785" s="173"/>
      <c r="AN785" s="173"/>
      <c r="AO785" s="173"/>
      <c r="AP785" s="174"/>
      <c r="AQ785" s="10"/>
      <c r="AR785" s="10"/>
      <c r="AS785" s="10"/>
      <c r="AT785" s="10"/>
      <c r="AU785" s="10"/>
      <c r="AV785" s="10"/>
      <c r="AW785" s="10"/>
      <c r="AX785" s="10"/>
      <c r="AY785" s="10"/>
      <c r="AZ785" s="10"/>
      <c r="BA785" s="10"/>
      <c r="BB785" s="10"/>
      <c r="BC785" s="10"/>
      <c r="BD785" s="10"/>
    </row>
    <row r="786" spans="1:56" ht="2.25" customHeight="1" x14ac:dyDescent="0.25">
      <c r="A786" s="18"/>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row>
    <row r="787" spans="1:56" ht="15" customHeight="1" x14ac:dyDescent="0.25">
      <c r="A787" s="1">
        <v>64</v>
      </c>
      <c r="B787" s="103" t="s">
        <v>298</v>
      </c>
      <c r="C787" s="287"/>
      <c r="D787" s="287"/>
      <c r="E787" s="287"/>
      <c r="F787" s="287"/>
      <c r="G787" s="287"/>
      <c r="H787" s="287"/>
      <c r="I787" s="287"/>
      <c r="J787" s="287"/>
      <c r="K787" s="287"/>
      <c r="L787" s="287"/>
      <c r="M787" s="287"/>
      <c r="N787" s="287"/>
      <c r="O787" s="287"/>
      <c r="P787" s="287"/>
      <c r="Q787" s="287"/>
      <c r="R787" s="287"/>
      <c r="S787" s="287"/>
      <c r="T787" s="287"/>
      <c r="U787" s="287"/>
      <c r="V787" s="287"/>
      <c r="W787" s="287"/>
      <c r="X787" s="287"/>
      <c r="Y787" s="287"/>
      <c r="Z787" s="287"/>
      <c r="AA787" s="287"/>
      <c r="AB787" s="287"/>
      <c r="AC787" s="287"/>
      <c r="AD787" s="287"/>
      <c r="AE787" s="287"/>
      <c r="AF787" s="287"/>
      <c r="AG787" s="287"/>
      <c r="AH787" s="287"/>
      <c r="AI787" s="287"/>
      <c r="AJ787" s="287"/>
      <c r="AK787" s="287"/>
      <c r="AL787" s="287"/>
      <c r="AM787" s="287"/>
      <c r="AN787" s="287"/>
      <c r="AO787" s="287"/>
      <c r="AP787" s="287"/>
      <c r="AQ787" s="10"/>
      <c r="AR787" s="10"/>
      <c r="AS787" s="10"/>
      <c r="AT787" s="10"/>
      <c r="AU787" s="10"/>
      <c r="AV787" s="10"/>
      <c r="AW787" s="10"/>
      <c r="AX787" s="10"/>
      <c r="AY787" s="10"/>
      <c r="AZ787" s="10"/>
      <c r="BA787" s="10"/>
      <c r="BB787" s="10"/>
      <c r="BC787" s="10"/>
      <c r="BD787" s="10"/>
    </row>
    <row r="788" spans="1:56" ht="15" customHeight="1" x14ac:dyDescent="0.25">
      <c r="A788" s="1"/>
      <c r="B788" s="207" t="s">
        <v>299</v>
      </c>
      <c r="C788" s="207"/>
      <c r="D788" s="207"/>
      <c r="E788" s="207"/>
      <c r="F788" s="207"/>
      <c r="G788" s="207"/>
      <c r="H788" s="207"/>
      <c r="I788" s="207"/>
      <c r="J788" s="207"/>
      <c r="K788" s="207"/>
      <c r="L788" s="207"/>
      <c r="M788" s="207"/>
      <c r="N788" s="207"/>
      <c r="O788" s="207"/>
      <c r="P788" s="207"/>
      <c r="Q788" s="207"/>
      <c r="R788" s="207"/>
      <c r="S788" s="207"/>
      <c r="T788" s="207"/>
      <c r="U788" s="207"/>
      <c r="V788" s="207"/>
      <c r="W788" s="207"/>
      <c r="X788" s="207"/>
      <c r="Y788" s="207"/>
      <c r="Z788" s="207"/>
      <c r="AA788" s="207"/>
      <c r="AB788" s="207"/>
      <c r="AC788" s="207"/>
      <c r="AD788" s="207"/>
      <c r="AE788" s="207"/>
      <c r="AF788" s="207"/>
      <c r="AG788" s="207"/>
      <c r="AH788" s="207"/>
      <c r="AI788" s="207"/>
      <c r="AJ788" s="207"/>
      <c r="AK788" s="207"/>
      <c r="AL788" s="207"/>
      <c r="AM788" s="207"/>
      <c r="AN788" s="207"/>
      <c r="AO788" s="207"/>
      <c r="AP788" s="207"/>
      <c r="AQ788" s="10"/>
      <c r="AR788" s="10"/>
      <c r="AS788" s="10"/>
      <c r="AT788" s="10"/>
      <c r="AU788" s="10"/>
      <c r="AV788" s="10"/>
      <c r="AW788" s="10"/>
      <c r="AX788" s="10"/>
      <c r="AY788" s="10"/>
      <c r="AZ788" s="10"/>
      <c r="BA788" s="10"/>
      <c r="BB788" s="10"/>
      <c r="BC788" s="10"/>
      <c r="BD788" s="10"/>
    </row>
    <row r="789" spans="1:56" ht="15" customHeight="1" x14ac:dyDescent="0.25">
      <c r="A789" s="1"/>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c r="AA789" s="73"/>
      <c r="AB789" s="73"/>
      <c r="AC789" s="73"/>
      <c r="AD789" s="73"/>
      <c r="AE789" s="73"/>
      <c r="AF789" s="73"/>
      <c r="AG789" s="73"/>
      <c r="AH789" s="73"/>
      <c r="AI789" s="73"/>
      <c r="AJ789" s="73"/>
      <c r="AK789" s="73"/>
      <c r="AL789" s="73"/>
      <c r="AM789" s="73"/>
      <c r="AN789" s="73"/>
      <c r="AO789" s="73"/>
      <c r="AP789" s="73"/>
      <c r="AQ789" s="10"/>
      <c r="AR789" s="10"/>
      <c r="AS789" s="10"/>
      <c r="AT789" s="10"/>
      <c r="AU789" s="10"/>
      <c r="AV789" s="10"/>
      <c r="AW789" s="10"/>
      <c r="AX789" s="10"/>
      <c r="AY789" s="10"/>
      <c r="AZ789" s="10"/>
      <c r="BA789" s="10"/>
      <c r="BB789" s="10"/>
      <c r="BC789" s="10"/>
      <c r="BD789" s="10"/>
    </row>
    <row r="790" spans="1:56" ht="15" customHeight="1" x14ac:dyDescent="0.3">
      <c r="A790" s="18"/>
      <c r="B790" s="97" t="s">
        <v>300</v>
      </c>
      <c r="C790" s="97"/>
      <c r="D790" s="97"/>
      <c r="E790" s="97"/>
      <c r="F790" s="97"/>
      <c r="G790" s="97"/>
      <c r="H790" s="97"/>
      <c r="I790" s="97"/>
      <c r="J790" s="97"/>
      <c r="K790" s="97"/>
      <c r="L790" s="97"/>
      <c r="M790" s="97"/>
      <c r="N790" s="10"/>
      <c r="O790" s="288" t="s">
        <v>63</v>
      </c>
      <c r="P790" s="289"/>
      <c r="Q790" s="71"/>
      <c r="R790" s="71"/>
      <c r="S790" s="70"/>
      <c r="T790" s="270" t="s">
        <v>64</v>
      </c>
      <c r="U790" s="270"/>
      <c r="V790" s="271"/>
      <c r="W790" s="71"/>
      <c r="X790" s="71"/>
      <c r="Y790" s="72"/>
      <c r="Z790" s="270" t="s">
        <v>65</v>
      </c>
      <c r="AA790" s="270"/>
      <c r="AB790" s="71"/>
      <c r="AC790" s="71"/>
      <c r="AD790" s="71"/>
      <c r="AE790" s="71"/>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row>
    <row r="791" spans="1:56" ht="15" customHeight="1" x14ac:dyDescent="0.25">
      <c r="A791" s="18"/>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row>
    <row r="792" spans="1:56" ht="15" customHeight="1" x14ac:dyDescent="0.25">
      <c r="A792" s="18"/>
      <c r="B792" s="269" t="s">
        <v>301</v>
      </c>
      <c r="C792" s="269"/>
      <c r="D792" s="269"/>
      <c r="E792" s="269"/>
      <c r="F792" s="269"/>
      <c r="G792" s="269"/>
      <c r="H792" s="269"/>
      <c r="I792" s="269"/>
      <c r="J792" s="269"/>
      <c r="K792" s="269"/>
      <c r="L792" s="269"/>
      <c r="M792" s="269"/>
      <c r="N792" s="10"/>
      <c r="O792" s="272"/>
      <c r="P792" s="273"/>
      <c r="Q792" s="273"/>
      <c r="R792" s="273"/>
      <c r="S792" s="273"/>
      <c r="T792" s="273"/>
      <c r="U792" s="273"/>
      <c r="V792" s="273"/>
      <c r="W792" s="273"/>
      <c r="X792" s="273"/>
      <c r="Y792" s="273"/>
      <c r="Z792" s="273"/>
      <c r="AA792" s="273"/>
      <c r="AB792" s="273"/>
      <c r="AC792" s="273"/>
      <c r="AD792" s="273"/>
      <c r="AE792" s="273"/>
      <c r="AF792" s="273"/>
      <c r="AG792" s="273"/>
      <c r="AH792" s="274"/>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row>
    <row r="793" spans="1:56" ht="15" customHeight="1" x14ac:dyDescent="0.25">
      <c r="A793" s="18"/>
      <c r="B793" s="269"/>
      <c r="C793" s="269"/>
      <c r="D793" s="269"/>
      <c r="E793" s="269"/>
      <c r="F793" s="269"/>
      <c r="G793" s="269"/>
      <c r="H793" s="269"/>
      <c r="I793" s="269"/>
      <c r="J793" s="269"/>
      <c r="K793" s="269"/>
      <c r="L793" s="269"/>
      <c r="M793" s="269"/>
      <c r="N793" s="10"/>
      <c r="O793" s="275"/>
      <c r="P793" s="276"/>
      <c r="Q793" s="276"/>
      <c r="R793" s="276"/>
      <c r="S793" s="276"/>
      <c r="T793" s="276"/>
      <c r="U793" s="276"/>
      <c r="V793" s="276"/>
      <c r="W793" s="276"/>
      <c r="X793" s="276"/>
      <c r="Y793" s="276"/>
      <c r="Z793" s="276"/>
      <c r="AA793" s="276"/>
      <c r="AB793" s="276"/>
      <c r="AC793" s="276"/>
      <c r="AD793" s="276"/>
      <c r="AE793" s="276"/>
      <c r="AF793" s="276"/>
      <c r="AG793" s="276"/>
      <c r="AH793" s="277"/>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row>
    <row r="794" spans="1:56" ht="15" customHeight="1" x14ac:dyDescent="0.25">
      <c r="A794" s="18"/>
      <c r="B794" s="269"/>
      <c r="C794" s="269"/>
      <c r="D794" s="269"/>
      <c r="E794" s="269"/>
      <c r="F794" s="269"/>
      <c r="G794" s="269"/>
      <c r="H794" s="269"/>
      <c r="I794" s="269"/>
      <c r="J794" s="269"/>
      <c r="K794" s="269"/>
      <c r="L794" s="269"/>
      <c r="M794" s="269"/>
      <c r="N794" s="10"/>
      <c r="O794" s="275"/>
      <c r="P794" s="276"/>
      <c r="Q794" s="276"/>
      <c r="R794" s="276"/>
      <c r="S794" s="276"/>
      <c r="T794" s="276"/>
      <c r="U794" s="276"/>
      <c r="V794" s="276"/>
      <c r="W794" s="276"/>
      <c r="X794" s="276"/>
      <c r="Y794" s="276"/>
      <c r="Z794" s="276"/>
      <c r="AA794" s="276"/>
      <c r="AB794" s="276"/>
      <c r="AC794" s="276"/>
      <c r="AD794" s="276"/>
      <c r="AE794" s="276"/>
      <c r="AF794" s="276"/>
      <c r="AG794" s="276"/>
      <c r="AH794" s="277"/>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row>
    <row r="795" spans="1:56" ht="15" customHeight="1" x14ac:dyDescent="0.25">
      <c r="A795" s="18"/>
      <c r="B795" s="269"/>
      <c r="C795" s="269"/>
      <c r="D795" s="269"/>
      <c r="E795" s="269"/>
      <c r="F795" s="269"/>
      <c r="G795" s="269"/>
      <c r="H795" s="269"/>
      <c r="I795" s="269"/>
      <c r="J795" s="269"/>
      <c r="K795" s="269"/>
      <c r="L795" s="269"/>
      <c r="M795" s="269"/>
      <c r="N795" s="10"/>
      <c r="O795" s="275"/>
      <c r="P795" s="276"/>
      <c r="Q795" s="276"/>
      <c r="R795" s="276"/>
      <c r="S795" s="276"/>
      <c r="T795" s="276"/>
      <c r="U795" s="276"/>
      <c r="V795" s="276"/>
      <c r="W795" s="276"/>
      <c r="X795" s="276"/>
      <c r="Y795" s="276"/>
      <c r="Z795" s="276"/>
      <c r="AA795" s="276"/>
      <c r="AB795" s="276"/>
      <c r="AC795" s="276"/>
      <c r="AD795" s="276"/>
      <c r="AE795" s="276"/>
      <c r="AF795" s="276"/>
      <c r="AG795" s="276"/>
      <c r="AH795" s="277"/>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row>
    <row r="796" spans="1:56" ht="15" customHeight="1" x14ac:dyDescent="0.25">
      <c r="A796" s="18"/>
      <c r="B796" s="269"/>
      <c r="C796" s="269"/>
      <c r="D796" s="269"/>
      <c r="E796" s="269"/>
      <c r="F796" s="269"/>
      <c r="G796" s="269"/>
      <c r="H796" s="269"/>
      <c r="I796" s="269"/>
      <c r="J796" s="269"/>
      <c r="K796" s="269"/>
      <c r="L796" s="269"/>
      <c r="M796" s="269"/>
      <c r="N796" s="10"/>
      <c r="O796" s="278"/>
      <c r="P796" s="279"/>
      <c r="Q796" s="279"/>
      <c r="R796" s="279"/>
      <c r="S796" s="279"/>
      <c r="T796" s="279"/>
      <c r="U796" s="279"/>
      <c r="V796" s="279"/>
      <c r="W796" s="279"/>
      <c r="X796" s="279"/>
      <c r="Y796" s="279"/>
      <c r="Z796" s="279"/>
      <c r="AA796" s="279"/>
      <c r="AB796" s="279"/>
      <c r="AC796" s="279"/>
      <c r="AD796" s="279"/>
      <c r="AE796" s="279"/>
      <c r="AF796" s="279"/>
      <c r="AG796" s="279"/>
      <c r="AH796" s="28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row>
    <row r="797" spans="1:56" ht="2.25" customHeight="1" x14ac:dyDescent="0.25">
      <c r="A797" s="18"/>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row>
    <row r="798" spans="1:56" ht="15" customHeight="1" x14ac:dyDescent="0.25">
      <c r="A798" s="18"/>
      <c r="B798" s="95" t="s">
        <v>72</v>
      </c>
      <c r="C798" s="95"/>
      <c r="D798" s="95"/>
      <c r="E798" s="95"/>
      <c r="F798" s="95"/>
      <c r="G798" s="95"/>
      <c r="H798" s="95"/>
      <c r="I798" s="95"/>
      <c r="J798" s="95"/>
      <c r="K798" s="95"/>
      <c r="L798" s="95"/>
      <c r="M798" s="95"/>
      <c r="N798" s="10"/>
      <c r="O798" s="268"/>
      <c r="P798" s="203"/>
      <c r="Q798" s="203"/>
      <c r="R798" s="203"/>
      <c r="S798" s="203"/>
      <c r="T798" s="203"/>
      <c r="U798" s="203"/>
      <c r="V798" s="203"/>
      <c r="W798" s="203"/>
      <c r="X798" s="203"/>
      <c r="Y798" s="203"/>
      <c r="Z798" s="203"/>
      <c r="AA798" s="203"/>
      <c r="AB798" s="203"/>
      <c r="AC798" s="203"/>
      <c r="AD798" s="203"/>
      <c r="AE798" s="203"/>
      <c r="AF798" s="203"/>
      <c r="AG798" s="203"/>
      <c r="AH798" s="204"/>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row>
    <row r="799" spans="1:56" ht="2.2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row>
    <row r="800" spans="1:56" ht="15" customHeight="1" x14ac:dyDescent="0.25">
      <c r="A800" s="18"/>
      <c r="B800" s="95" t="s">
        <v>302</v>
      </c>
      <c r="C800" s="95"/>
      <c r="D800" s="95"/>
      <c r="E800" s="95"/>
      <c r="F800" s="95"/>
      <c r="G800" s="95"/>
      <c r="H800" s="95"/>
      <c r="I800" s="95"/>
      <c r="J800" s="95"/>
      <c r="K800" s="95"/>
      <c r="L800" s="95"/>
      <c r="M800" s="95"/>
      <c r="N800" s="10"/>
      <c r="O800" s="268"/>
      <c r="P800" s="203"/>
      <c r="Q800" s="203"/>
      <c r="R800" s="203"/>
      <c r="S800" s="203"/>
      <c r="T800" s="203"/>
      <c r="U800" s="203"/>
      <c r="V800" s="203"/>
      <c r="W800" s="203"/>
      <c r="X800" s="203"/>
      <c r="Y800" s="203"/>
      <c r="Z800" s="203"/>
      <c r="AA800" s="203"/>
      <c r="AB800" s="203"/>
      <c r="AC800" s="203"/>
      <c r="AD800" s="203"/>
      <c r="AE800" s="203"/>
      <c r="AF800" s="203"/>
      <c r="AG800" s="203"/>
      <c r="AH800" s="204"/>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row>
    <row r="801" spans="1:56" ht="15" customHeight="1" x14ac:dyDescent="0.25">
      <c r="A801" s="18"/>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row>
    <row r="802" spans="1:56" ht="15" customHeight="1" x14ac:dyDescent="0.25">
      <c r="A802" s="18"/>
      <c r="B802" s="173" t="s">
        <v>303</v>
      </c>
      <c r="C802" s="173"/>
      <c r="D802" s="173"/>
      <c r="E802" s="173"/>
      <c r="F802" s="173"/>
      <c r="G802" s="173"/>
      <c r="H802" s="173"/>
      <c r="I802" s="173"/>
      <c r="J802" s="173"/>
      <c r="K802" s="173"/>
      <c r="L802" s="173"/>
      <c r="M802" s="173"/>
      <c r="N802" s="173"/>
      <c r="O802" s="173"/>
      <c r="P802" s="173"/>
      <c r="Q802" s="173"/>
      <c r="R802" s="173"/>
      <c r="S802" s="173"/>
      <c r="T802" s="173"/>
      <c r="U802" s="173"/>
      <c r="V802" s="173"/>
      <c r="W802" s="173"/>
      <c r="X802" s="173"/>
      <c r="Y802" s="173"/>
      <c r="Z802" s="173"/>
      <c r="AA802" s="173"/>
      <c r="AB802" s="173"/>
      <c r="AC802" s="173"/>
      <c r="AD802" s="173"/>
      <c r="AE802" s="173"/>
      <c r="AF802" s="173"/>
      <c r="AG802" s="173"/>
      <c r="AH802" s="173"/>
      <c r="AI802" s="173"/>
      <c r="AJ802" s="173"/>
      <c r="AK802" s="173"/>
      <c r="AL802" s="173"/>
      <c r="AM802" s="173"/>
      <c r="AN802" s="173"/>
      <c r="AO802" s="173"/>
      <c r="AP802" s="174"/>
      <c r="AQ802" s="10"/>
      <c r="AR802" s="10"/>
      <c r="AS802" s="10"/>
      <c r="AT802" s="10"/>
      <c r="AU802" s="10"/>
      <c r="AV802" s="10"/>
      <c r="AW802" s="10"/>
      <c r="AX802" s="10"/>
      <c r="AY802" s="10"/>
      <c r="AZ802" s="10"/>
      <c r="BA802" s="10"/>
      <c r="BB802" s="10"/>
      <c r="BC802" s="10"/>
      <c r="BD802" s="10"/>
    </row>
    <row r="803" spans="1:56" ht="15" customHeight="1" x14ac:dyDescent="0.25">
      <c r="A803" s="18"/>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row>
    <row r="804" spans="1:56" ht="15" customHeight="1" x14ac:dyDescent="0.25">
      <c r="A804" s="18">
        <v>65</v>
      </c>
      <c r="B804" s="281" t="s">
        <v>304</v>
      </c>
      <c r="C804" s="281"/>
      <c r="D804" s="281"/>
      <c r="E804" s="281"/>
      <c r="F804" s="281"/>
      <c r="G804" s="281"/>
      <c r="H804" s="281"/>
      <c r="I804" s="281"/>
      <c r="J804" s="281"/>
      <c r="K804" s="281"/>
      <c r="L804" s="281"/>
      <c r="M804" s="281"/>
      <c r="N804" s="281"/>
      <c r="O804" s="281"/>
      <c r="P804" s="281"/>
      <c r="Q804" s="281"/>
      <c r="R804" s="281"/>
      <c r="S804" s="281"/>
      <c r="T804" s="281"/>
      <c r="U804" s="281"/>
      <c r="V804" s="281"/>
      <c r="W804" s="281"/>
      <c r="X804" s="281"/>
      <c r="Y804" s="281"/>
      <c r="Z804" s="281"/>
      <c r="AA804" s="281"/>
      <c r="AB804" s="281"/>
      <c r="AC804" s="281"/>
      <c r="AD804" s="281"/>
      <c r="AE804" s="281"/>
      <c r="AF804" s="281"/>
      <c r="AG804" s="281"/>
      <c r="AH804" s="281"/>
      <c r="AI804" s="281"/>
      <c r="AJ804" s="281"/>
      <c r="AK804" s="281"/>
      <c r="AL804" s="281"/>
      <c r="AM804" s="281"/>
      <c r="AN804" s="281"/>
      <c r="AO804" s="281"/>
      <c r="AP804" s="281"/>
      <c r="AQ804" s="10"/>
      <c r="AR804" s="10"/>
      <c r="AS804" s="10"/>
      <c r="AT804" s="10"/>
      <c r="AU804" s="10"/>
      <c r="AV804" s="10"/>
      <c r="AW804" s="10"/>
      <c r="AX804" s="10"/>
      <c r="AY804" s="10"/>
      <c r="AZ804" s="10"/>
      <c r="BA804" s="10"/>
      <c r="BB804" s="10"/>
      <c r="BC804" s="10"/>
      <c r="BD804" s="10"/>
    </row>
    <row r="805" spans="1:56" ht="30" customHeight="1" x14ac:dyDescent="0.25">
      <c r="A805" s="18"/>
      <c r="B805" s="282" t="s">
        <v>305</v>
      </c>
      <c r="C805" s="283"/>
      <c r="D805" s="283"/>
      <c r="E805" s="283"/>
      <c r="F805" s="283"/>
      <c r="G805" s="283"/>
      <c r="H805" s="283"/>
      <c r="I805" s="283"/>
      <c r="J805" s="283"/>
      <c r="K805" s="283"/>
      <c r="L805" s="283"/>
      <c r="M805" s="283"/>
      <c r="N805" s="283"/>
      <c r="O805" s="283"/>
      <c r="P805" s="283"/>
      <c r="Q805" s="283"/>
      <c r="R805" s="283"/>
      <c r="S805" s="283"/>
      <c r="T805" s="283"/>
      <c r="U805" s="283"/>
      <c r="V805" s="283"/>
      <c r="W805" s="283"/>
      <c r="X805" s="283"/>
      <c r="Y805" s="283"/>
      <c r="Z805" s="283"/>
      <c r="AA805" s="283"/>
      <c r="AB805" s="283"/>
      <c r="AC805" s="283"/>
      <c r="AD805" s="283"/>
      <c r="AE805" s="283"/>
      <c r="AF805" s="283"/>
      <c r="AG805" s="283"/>
      <c r="AH805" s="283"/>
      <c r="AI805" s="283"/>
      <c r="AJ805" s="283"/>
      <c r="AK805" s="283"/>
      <c r="AL805" s="283"/>
      <c r="AM805" s="283"/>
      <c r="AN805" s="283"/>
      <c r="AO805" s="283"/>
      <c r="AP805" s="60"/>
      <c r="AQ805" s="10"/>
      <c r="AR805" s="10"/>
      <c r="AS805" s="10"/>
      <c r="AT805" s="10"/>
      <c r="AU805" s="10"/>
      <c r="AV805" s="10"/>
      <c r="AW805" s="10"/>
      <c r="AX805" s="10"/>
      <c r="AY805" s="10"/>
      <c r="AZ805" s="10"/>
      <c r="BA805" s="10"/>
      <c r="BB805" s="10"/>
      <c r="BC805" s="10"/>
      <c r="BD805" s="10"/>
    </row>
    <row r="806" spans="1:56" ht="15" customHeight="1" x14ac:dyDescent="0.25">
      <c r="A806" s="18"/>
      <c r="B806" s="129" t="s">
        <v>306</v>
      </c>
      <c r="C806" s="129"/>
      <c r="D806" s="129"/>
      <c r="E806" s="129"/>
      <c r="F806" s="129"/>
      <c r="G806" s="129"/>
      <c r="H806" s="129"/>
      <c r="I806" s="129"/>
      <c r="J806" s="129"/>
      <c r="K806" s="129"/>
      <c r="L806" s="129"/>
      <c r="M806" s="129"/>
      <c r="N806" s="129"/>
      <c r="O806" s="129"/>
      <c r="P806" s="129"/>
      <c r="Q806" s="129"/>
      <c r="R806" s="129"/>
      <c r="S806" s="129"/>
      <c r="T806" s="129"/>
      <c r="U806" s="129"/>
      <c r="V806" s="129"/>
      <c r="W806" s="129"/>
      <c r="X806" s="129"/>
      <c r="Y806" s="129"/>
      <c r="Z806" s="129"/>
      <c r="AA806" s="129"/>
      <c r="AB806" s="129"/>
      <c r="AC806" s="129"/>
      <c r="AD806" s="129"/>
      <c r="AE806" s="129"/>
      <c r="AF806" s="129"/>
      <c r="AG806" s="129"/>
      <c r="AH806" s="129"/>
      <c r="AI806" s="129"/>
      <c r="AJ806" s="129"/>
      <c r="AK806" s="129"/>
      <c r="AL806" s="129"/>
      <c r="AM806" s="129"/>
      <c r="AN806" s="129"/>
      <c r="AO806" s="129"/>
      <c r="AP806" s="129"/>
      <c r="AQ806" s="10"/>
      <c r="AR806" s="10"/>
      <c r="AS806" s="10"/>
      <c r="AT806" s="10"/>
      <c r="AU806" s="10"/>
      <c r="AV806" s="10"/>
      <c r="AW806" s="10"/>
      <c r="AX806" s="10"/>
      <c r="AY806" s="10"/>
      <c r="AZ806" s="10"/>
      <c r="BA806" s="10"/>
      <c r="BB806" s="10"/>
      <c r="BC806" s="10"/>
      <c r="BD806" s="10"/>
    </row>
    <row r="807" spans="1:56" ht="2.25" customHeight="1" x14ac:dyDescent="0.25">
      <c r="A807" s="18"/>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row>
    <row r="808" spans="1:56" ht="15" customHeight="1" x14ac:dyDescent="0.25"/>
    <row r="809" spans="1:56" ht="15" customHeight="1" x14ac:dyDescent="0.25"/>
    <row r="810" spans="1:56" ht="15" customHeight="1" x14ac:dyDescent="0.25"/>
    <row r="811" spans="1:56" ht="15" customHeight="1" x14ac:dyDescent="0.25"/>
    <row r="812" spans="1:56" ht="15" customHeight="1" x14ac:dyDescent="0.25"/>
    <row r="813" spans="1:56" ht="15" customHeight="1" x14ac:dyDescent="0.25"/>
    <row r="814" spans="1:56" ht="15" customHeight="1" x14ac:dyDescent="0.25"/>
    <row r="815" spans="1:56" ht="15" customHeight="1" x14ac:dyDescent="0.25"/>
    <row r="816" spans="1:5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32" ht="15" customHeight="1" x14ac:dyDescent="0.25"/>
    <row r="833" ht="15" customHeight="1" x14ac:dyDescent="0.25"/>
    <row r="837" ht="15" customHeight="1" x14ac:dyDescent="0.25"/>
    <row r="838" ht="15" customHeight="1" x14ac:dyDescent="0.25"/>
    <row r="1046" ht="15" customHeight="1" x14ac:dyDescent="0.25"/>
    <row r="1057" ht="15" customHeight="1" x14ac:dyDescent="0.25"/>
    <row r="1059" ht="15" customHeight="1" x14ac:dyDescent="0.25"/>
    <row r="1062" ht="15" customHeight="1" x14ac:dyDescent="0.25"/>
    <row r="1067" ht="15" customHeight="1" x14ac:dyDescent="0.25"/>
    <row r="1072" ht="15" customHeight="1" x14ac:dyDescent="0.25"/>
    <row r="1073" ht="15" customHeight="1" x14ac:dyDescent="0.25"/>
    <row r="1074" ht="15" customHeight="1" x14ac:dyDescent="0.25"/>
    <row r="1075" ht="15" customHeight="1" x14ac:dyDescent="0.25"/>
    <row r="1077" ht="15" customHeight="1" x14ac:dyDescent="0.25"/>
    <row r="1078" ht="15" customHeight="1" x14ac:dyDescent="0.25"/>
    <row r="1081" ht="15" customHeight="1" x14ac:dyDescent="0.25"/>
    <row r="1083" ht="15" customHeight="1" x14ac:dyDescent="0.25"/>
    <row r="1086" ht="15" customHeight="1" x14ac:dyDescent="0.25"/>
    <row r="1088" ht="15" customHeight="1" x14ac:dyDescent="0.25"/>
    <row r="1089" ht="15" customHeight="1" x14ac:dyDescent="0.25"/>
    <row r="1090" ht="15" customHeight="1" x14ac:dyDescent="0.25"/>
    <row r="1091" ht="15" customHeight="1" x14ac:dyDescent="0.25"/>
    <row r="1093" ht="15" customHeight="1" x14ac:dyDescent="0.25"/>
    <row r="1094" ht="15" customHeight="1" x14ac:dyDescent="0.25"/>
    <row r="1096" ht="15" customHeight="1" x14ac:dyDescent="0.25"/>
    <row r="1097" ht="15" customHeight="1" x14ac:dyDescent="0.25"/>
    <row r="1099"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sheetData>
  <sheetProtection algorithmName="SHA-512" hashValue="V1/HGS+7U8lGJxqfjs6uX0WynoH1gzfEDhOWR0YzTuA23E/MA0v3NISrgeoxkXyhi6e/DAB2MzHNcxJvPdauGw==" saltValue="1O9M50dd1rSSPLJn9hd/dA==" spinCount="100000" sheet="1" objects="1" scenarios="1"/>
  <mergeCells count="888">
    <mergeCell ref="B578:AP581"/>
    <mergeCell ref="B623:AP629"/>
    <mergeCell ref="B663:AP669"/>
    <mergeCell ref="C781:AP781"/>
    <mergeCell ref="C782:AP782"/>
    <mergeCell ref="C783:AP783"/>
    <mergeCell ref="C48:AP48"/>
    <mergeCell ref="C46:AP46"/>
    <mergeCell ref="B802:AP802"/>
    <mergeCell ref="B207:AP207"/>
    <mergeCell ref="P754:S754"/>
    <mergeCell ref="T754:U754"/>
    <mergeCell ref="W754:Z754"/>
    <mergeCell ref="AA754:AB754"/>
    <mergeCell ref="AD754:AG754"/>
    <mergeCell ref="AH754:AI754"/>
    <mergeCell ref="AK754:AN754"/>
    <mergeCell ref="AO754:AP754"/>
    <mergeCell ref="B752:N752"/>
    <mergeCell ref="P752:S752"/>
    <mergeCell ref="T752:U752"/>
    <mergeCell ref="W752:Z752"/>
    <mergeCell ref="AA752:AB752"/>
    <mergeCell ref="AD752:AG752"/>
    <mergeCell ref="B804:AP804"/>
    <mergeCell ref="B805:AO805"/>
    <mergeCell ref="B806:AP806"/>
    <mergeCell ref="A757:AP757"/>
    <mergeCell ref="B758:AP758"/>
    <mergeCell ref="B760:AP760"/>
    <mergeCell ref="B762:AP762"/>
    <mergeCell ref="C769:AP769"/>
    <mergeCell ref="C771:AP771"/>
    <mergeCell ref="C773:AP773"/>
    <mergeCell ref="C775:AP775"/>
    <mergeCell ref="C777:AP777"/>
    <mergeCell ref="C779:AP779"/>
    <mergeCell ref="B785:AP785"/>
    <mergeCell ref="B787:AP787"/>
    <mergeCell ref="B788:AP788"/>
    <mergeCell ref="B790:M790"/>
    <mergeCell ref="O790:P790"/>
    <mergeCell ref="AH752:AI752"/>
    <mergeCell ref="AK752:AN752"/>
    <mergeCell ref="AO752:AP752"/>
    <mergeCell ref="B754:N754"/>
    <mergeCell ref="O800:AH800"/>
    <mergeCell ref="T756:U756"/>
    <mergeCell ref="W756:Z756"/>
    <mergeCell ref="AA756:AB756"/>
    <mergeCell ref="AD756:AG756"/>
    <mergeCell ref="AH756:AI756"/>
    <mergeCell ref="AK756:AN756"/>
    <mergeCell ref="B792:M796"/>
    <mergeCell ref="T790:V790"/>
    <mergeCell ref="Z790:AA790"/>
    <mergeCell ref="O792:AH796"/>
    <mergeCell ref="B798:M798"/>
    <mergeCell ref="O798:AH798"/>
    <mergeCell ref="B800:M800"/>
    <mergeCell ref="AO756:AP756"/>
    <mergeCell ref="B756:N756"/>
    <mergeCell ref="P756:S756"/>
    <mergeCell ref="B765:AP767"/>
    <mergeCell ref="B763:AP764"/>
    <mergeCell ref="B748:N748"/>
    <mergeCell ref="P748:S748"/>
    <mergeCell ref="T748:U748"/>
    <mergeCell ref="W748:Z748"/>
    <mergeCell ref="AA748:AB748"/>
    <mergeCell ref="AD748:AG748"/>
    <mergeCell ref="AH748:AI748"/>
    <mergeCell ref="AK748:AN748"/>
    <mergeCell ref="AO748:AP748"/>
    <mergeCell ref="B750:N750"/>
    <mergeCell ref="P750:S750"/>
    <mergeCell ref="T750:U750"/>
    <mergeCell ref="W750:Z750"/>
    <mergeCell ref="AA750:AB750"/>
    <mergeCell ref="AD750:AG750"/>
    <mergeCell ref="AH750:AI750"/>
    <mergeCell ref="AK750:AN750"/>
    <mergeCell ref="AO750:AP750"/>
    <mergeCell ref="AK746:AN746"/>
    <mergeCell ref="AO746:AP746"/>
    <mergeCell ref="A732:AP732"/>
    <mergeCell ref="B733:AP733"/>
    <mergeCell ref="B735:AP736"/>
    <mergeCell ref="P738:U742"/>
    <mergeCell ref="W738:AB742"/>
    <mergeCell ref="AD738:AI742"/>
    <mergeCell ref="AK738:AP742"/>
    <mergeCell ref="B744:N744"/>
    <mergeCell ref="P744:S744"/>
    <mergeCell ref="T744:U744"/>
    <mergeCell ref="W744:Z744"/>
    <mergeCell ref="AA744:AB744"/>
    <mergeCell ref="AD744:AG744"/>
    <mergeCell ref="AH744:AI744"/>
    <mergeCell ref="AK744:AN744"/>
    <mergeCell ref="AO744:AP744"/>
    <mergeCell ref="B716:P716"/>
    <mergeCell ref="B746:N746"/>
    <mergeCell ref="P746:S746"/>
    <mergeCell ref="T746:U746"/>
    <mergeCell ref="W746:Z746"/>
    <mergeCell ref="AA746:AB746"/>
    <mergeCell ref="AD746:AG746"/>
    <mergeCell ref="AH746:AI746"/>
    <mergeCell ref="B720:P721"/>
    <mergeCell ref="R721:Y721"/>
    <mergeCell ref="Z721:AA721"/>
    <mergeCell ref="B723:P723"/>
    <mergeCell ref="R723:Y723"/>
    <mergeCell ref="Z723:AA723"/>
    <mergeCell ref="B725:P725"/>
    <mergeCell ref="R725:Y725"/>
    <mergeCell ref="Z725:AA725"/>
    <mergeCell ref="B727:P727"/>
    <mergeCell ref="R727:Y727"/>
    <mergeCell ref="Z727:AA727"/>
    <mergeCell ref="B729:P729"/>
    <mergeCell ref="R729:Y729"/>
    <mergeCell ref="Z729:AA729"/>
    <mergeCell ref="B731:P731"/>
    <mergeCell ref="R731:Y731"/>
    <mergeCell ref="Z731:AA731"/>
    <mergeCell ref="R716:Y716"/>
    <mergeCell ref="Z716:AA716"/>
    <mergeCell ref="B718:P718"/>
    <mergeCell ref="Z718:AG718"/>
    <mergeCell ref="B688:O688"/>
    <mergeCell ref="Q688:V688"/>
    <mergeCell ref="W688:X688"/>
    <mergeCell ref="Z688:AG688"/>
    <mergeCell ref="B702:P702"/>
    <mergeCell ref="R702:Y702"/>
    <mergeCell ref="Z702:AA702"/>
    <mergeCell ref="Z704:AA704"/>
    <mergeCell ref="B704:P704"/>
    <mergeCell ref="R704:Y704"/>
    <mergeCell ref="B706:P706"/>
    <mergeCell ref="Z706:AG706"/>
    <mergeCell ref="B708:P709"/>
    <mergeCell ref="R709:Y709"/>
    <mergeCell ref="Z709:AA709"/>
    <mergeCell ref="B711:P712"/>
    <mergeCell ref="R712:Y712"/>
    <mergeCell ref="Z712:AA712"/>
    <mergeCell ref="B714:P714"/>
    <mergeCell ref="R714:Y714"/>
    <mergeCell ref="AH688:AI688"/>
    <mergeCell ref="B690:O690"/>
    <mergeCell ref="Q690:V690"/>
    <mergeCell ref="W690:X690"/>
    <mergeCell ref="Z690:AG690"/>
    <mergeCell ref="AH690:AI690"/>
    <mergeCell ref="B692:AP692"/>
    <mergeCell ref="B696:AP698"/>
    <mergeCell ref="B700:P701"/>
    <mergeCell ref="R700:Y700"/>
    <mergeCell ref="Z700:AA700"/>
    <mergeCell ref="Z714:AA714"/>
    <mergeCell ref="B686:O686"/>
    <mergeCell ref="Q686:V686"/>
    <mergeCell ref="W686:X686"/>
    <mergeCell ref="Z686:AG686"/>
    <mergeCell ref="AH686:AI686"/>
    <mergeCell ref="AH684:AI684"/>
    <mergeCell ref="B676:O676"/>
    <mergeCell ref="Q676:V676"/>
    <mergeCell ref="W676:X676"/>
    <mergeCell ref="Z676:AG676"/>
    <mergeCell ref="B678:O678"/>
    <mergeCell ref="Q678:V678"/>
    <mergeCell ref="W678:X678"/>
    <mergeCell ref="Z678:AG678"/>
    <mergeCell ref="AH678:AI678"/>
    <mergeCell ref="B662:AQ662"/>
    <mergeCell ref="B670:T670"/>
    <mergeCell ref="U670:AL670"/>
    <mergeCell ref="B680:AP680"/>
    <mergeCell ref="Q682:X682"/>
    <mergeCell ref="Z682:AI682"/>
    <mergeCell ref="B684:O684"/>
    <mergeCell ref="Q684:V684"/>
    <mergeCell ref="W684:X684"/>
    <mergeCell ref="Z684:AG684"/>
    <mergeCell ref="AJ676:AN676"/>
    <mergeCell ref="AH674:AI674"/>
    <mergeCell ref="AH676:AI676"/>
    <mergeCell ref="Q672:X672"/>
    <mergeCell ref="Z672:AI672"/>
    <mergeCell ref="AJ672:AP672"/>
    <mergeCell ref="B674:O674"/>
    <mergeCell ref="Q674:V674"/>
    <mergeCell ref="W674:X674"/>
    <mergeCell ref="Z674:AG674"/>
    <mergeCell ref="AJ674:AN674"/>
    <mergeCell ref="B654:AP654"/>
    <mergeCell ref="B656:AP656"/>
    <mergeCell ref="B658:I658"/>
    <mergeCell ref="J658:K658"/>
    <mergeCell ref="A659:AP659"/>
    <mergeCell ref="B660:AP660"/>
    <mergeCell ref="B650:O650"/>
    <mergeCell ref="Q650:V650"/>
    <mergeCell ref="W650:X650"/>
    <mergeCell ref="Z650:AG650"/>
    <mergeCell ref="AH650:AI650"/>
    <mergeCell ref="B652:AP652"/>
    <mergeCell ref="Q648:V648"/>
    <mergeCell ref="W648:X648"/>
    <mergeCell ref="Z648:AG648"/>
    <mergeCell ref="A639:AP639"/>
    <mergeCell ref="B640:AP640"/>
    <mergeCell ref="Q642:X642"/>
    <mergeCell ref="Z642:AI642"/>
    <mergeCell ref="B644:O644"/>
    <mergeCell ref="Q644:V644"/>
    <mergeCell ref="W644:X644"/>
    <mergeCell ref="Z644:AG644"/>
    <mergeCell ref="AH644:AI644"/>
    <mergeCell ref="AH648:AI648"/>
    <mergeCell ref="B648:O648"/>
    <mergeCell ref="B633:O633"/>
    <mergeCell ref="Q633:V633"/>
    <mergeCell ref="W633:X633"/>
    <mergeCell ref="Z633:AG633"/>
    <mergeCell ref="AH633:AI633"/>
    <mergeCell ref="AJ633:AN633"/>
    <mergeCell ref="B635:O635"/>
    <mergeCell ref="Q635:V635"/>
    <mergeCell ref="W635:X635"/>
    <mergeCell ref="Z635:AG635"/>
    <mergeCell ref="AH635:AI635"/>
    <mergeCell ref="AJ635:AN635"/>
    <mergeCell ref="B637:O637"/>
    <mergeCell ref="Q637:V637"/>
    <mergeCell ref="W637:X637"/>
    <mergeCell ref="Z637:AG637"/>
    <mergeCell ref="AH637:AI637"/>
    <mergeCell ref="B646:O646"/>
    <mergeCell ref="Q646:V646"/>
    <mergeCell ref="W646:X646"/>
    <mergeCell ref="Z646:AG646"/>
    <mergeCell ref="AH646:AI646"/>
    <mergeCell ref="B596:O596"/>
    <mergeCell ref="Q596:V596"/>
    <mergeCell ref="W596:X596"/>
    <mergeCell ref="B608:O608"/>
    <mergeCell ref="Q608:V608"/>
    <mergeCell ref="W608:X608"/>
    <mergeCell ref="Q612:V612"/>
    <mergeCell ref="W612:X612"/>
    <mergeCell ref="B614:O614"/>
    <mergeCell ref="Q614:V614"/>
    <mergeCell ref="W614:X614"/>
    <mergeCell ref="B602:O602"/>
    <mergeCell ref="B598:O598"/>
    <mergeCell ref="B600:O600"/>
    <mergeCell ref="W598:X598"/>
    <mergeCell ref="W600:X600"/>
    <mergeCell ref="Q604:V604"/>
    <mergeCell ref="Q600:V600"/>
    <mergeCell ref="B610:AP610"/>
    <mergeCell ref="W604:X604"/>
    <mergeCell ref="Q602:V602"/>
    <mergeCell ref="W602:X602"/>
    <mergeCell ref="B612:O612"/>
    <mergeCell ref="AD588:AE588"/>
    <mergeCell ref="AG588:AJ588"/>
    <mergeCell ref="B590:AJ590"/>
    <mergeCell ref="AK590:AN590"/>
    <mergeCell ref="AO590:AP590"/>
    <mergeCell ref="B592:AP592"/>
    <mergeCell ref="B594:O594"/>
    <mergeCell ref="Q594:V594"/>
    <mergeCell ref="W594:X594"/>
    <mergeCell ref="B588:E588"/>
    <mergeCell ref="G588:L588"/>
    <mergeCell ref="M588:N588"/>
    <mergeCell ref="P588:S588"/>
    <mergeCell ref="X588:AC588"/>
    <mergeCell ref="B574:E574"/>
    <mergeCell ref="I574:N574"/>
    <mergeCell ref="S574:V574"/>
    <mergeCell ref="AB574:AG574"/>
    <mergeCell ref="A551:AP551"/>
    <mergeCell ref="B552:AP555"/>
    <mergeCell ref="B556:AP556"/>
    <mergeCell ref="B557:E558"/>
    <mergeCell ref="G557:N558"/>
    <mergeCell ref="P557:S558"/>
    <mergeCell ref="U557:AE558"/>
    <mergeCell ref="AG557:AO558"/>
    <mergeCell ref="B560:E560"/>
    <mergeCell ref="G560:L560"/>
    <mergeCell ref="M560:N560"/>
    <mergeCell ref="P560:S560"/>
    <mergeCell ref="X560:AC560"/>
    <mergeCell ref="AD560:AE560"/>
    <mergeCell ref="AG560:AJ560"/>
    <mergeCell ref="B562:E562"/>
    <mergeCell ref="A563:AP563"/>
    <mergeCell ref="B565:AJ565"/>
    <mergeCell ref="AK565:AN565"/>
    <mergeCell ref="AO565:AP565"/>
    <mergeCell ref="B543:E543"/>
    <mergeCell ref="I543:N543"/>
    <mergeCell ref="S543:V543"/>
    <mergeCell ref="AF543:AK543"/>
    <mergeCell ref="B549:E549"/>
    <mergeCell ref="I549:N549"/>
    <mergeCell ref="S549:V549"/>
    <mergeCell ref="AF549:AK549"/>
    <mergeCell ref="B572:E572"/>
    <mergeCell ref="I572:N572"/>
    <mergeCell ref="S572:V572"/>
    <mergeCell ref="AB572:AG572"/>
    <mergeCell ref="A566:AP566"/>
    <mergeCell ref="B567:AP567"/>
    <mergeCell ref="B568:AP568"/>
    <mergeCell ref="B569:F570"/>
    <mergeCell ref="I569:P570"/>
    <mergeCell ref="S569:V570"/>
    <mergeCell ref="Y569:AI570"/>
    <mergeCell ref="S545:V545"/>
    <mergeCell ref="AF545:AK545"/>
    <mergeCell ref="AL545:AM545"/>
    <mergeCell ref="B547:E547"/>
    <mergeCell ref="I547:N547"/>
    <mergeCell ref="S547:V547"/>
    <mergeCell ref="AF547:AK547"/>
    <mergeCell ref="AL547:AM547"/>
    <mergeCell ref="G562:L562"/>
    <mergeCell ref="M562:N562"/>
    <mergeCell ref="P562:S562"/>
    <mergeCell ref="X562:AC562"/>
    <mergeCell ref="AD562:AE562"/>
    <mergeCell ref="AG562:AJ562"/>
    <mergeCell ref="AL549:AM549"/>
    <mergeCell ref="B535:E535"/>
    <mergeCell ref="I535:N535"/>
    <mergeCell ref="S535:V535"/>
    <mergeCell ref="AF535:AK535"/>
    <mergeCell ref="AL535:AM535"/>
    <mergeCell ref="B537:E537"/>
    <mergeCell ref="I537:N537"/>
    <mergeCell ref="S537:V537"/>
    <mergeCell ref="AF537:AK537"/>
    <mergeCell ref="AL537:AM537"/>
    <mergeCell ref="I539:N539"/>
    <mergeCell ref="S539:V539"/>
    <mergeCell ref="AF539:AK539"/>
    <mergeCell ref="AL539:AM539"/>
    <mergeCell ref="B541:E541"/>
    <mergeCell ref="I541:N541"/>
    <mergeCell ref="S541:V541"/>
    <mergeCell ref="AF541:AK541"/>
    <mergeCell ref="AL541:AM541"/>
    <mergeCell ref="AL543:AM543"/>
    <mergeCell ref="B545:E545"/>
    <mergeCell ref="I545:N545"/>
    <mergeCell ref="B527:E527"/>
    <mergeCell ref="I527:N527"/>
    <mergeCell ref="S527:V527"/>
    <mergeCell ref="AF527:AK527"/>
    <mergeCell ref="AL527:AM527"/>
    <mergeCell ref="B529:E529"/>
    <mergeCell ref="I529:N529"/>
    <mergeCell ref="S529:V529"/>
    <mergeCell ref="AF529:AK529"/>
    <mergeCell ref="AL529:AM529"/>
    <mergeCell ref="B531:E531"/>
    <mergeCell ref="I531:N531"/>
    <mergeCell ref="S531:V531"/>
    <mergeCell ref="AF531:AK531"/>
    <mergeCell ref="AL531:AM531"/>
    <mergeCell ref="B533:E533"/>
    <mergeCell ref="I533:N533"/>
    <mergeCell ref="S533:V533"/>
    <mergeCell ref="AF533:AK533"/>
    <mergeCell ref="AL533:AM533"/>
    <mergeCell ref="B539:E539"/>
    <mergeCell ref="B524:F525"/>
    <mergeCell ref="I524:Q525"/>
    <mergeCell ref="S524:V525"/>
    <mergeCell ref="X524:AN525"/>
    <mergeCell ref="B481:AP482"/>
    <mergeCell ref="B484:AP484"/>
    <mergeCell ref="B486:O486"/>
    <mergeCell ref="Q486:V486"/>
    <mergeCell ref="W486:X486"/>
    <mergeCell ref="B488:O488"/>
    <mergeCell ref="Q488:V488"/>
    <mergeCell ref="W488:X488"/>
    <mergeCell ref="B490:O492"/>
    <mergeCell ref="Q492:V492"/>
    <mergeCell ref="W492:X492"/>
    <mergeCell ref="B494:O496"/>
    <mergeCell ref="Q496:V496"/>
    <mergeCell ref="W496:X496"/>
    <mergeCell ref="B498:O498"/>
    <mergeCell ref="Q498:V498"/>
    <mergeCell ref="Q508:V508"/>
    <mergeCell ref="W508:X508"/>
    <mergeCell ref="B510:O510"/>
    <mergeCell ref="B500:AP500"/>
    <mergeCell ref="B502:G502"/>
    <mergeCell ref="H502:I502"/>
    <mergeCell ref="B504:AP504"/>
    <mergeCell ref="B506:O506"/>
    <mergeCell ref="Q506:V506"/>
    <mergeCell ref="W506:X506"/>
    <mergeCell ref="B508:O508"/>
    <mergeCell ref="B523:AP523"/>
    <mergeCell ref="B516:AP516"/>
    <mergeCell ref="B518:AP519"/>
    <mergeCell ref="B521:AP522"/>
    <mergeCell ref="Q510:V510"/>
    <mergeCell ref="W510:X510"/>
    <mergeCell ref="B512:O512"/>
    <mergeCell ref="Q512:V512"/>
    <mergeCell ref="W512:X512"/>
    <mergeCell ref="B514:AP514"/>
    <mergeCell ref="B453:O453"/>
    <mergeCell ref="Q453:T453"/>
    <mergeCell ref="U453:V453"/>
    <mergeCell ref="X453:AC453"/>
    <mergeCell ref="AD453:AE453"/>
    <mergeCell ref="B455:O455"/>
    <mergeCell ref="Q455:T455"/>
    <mergeCell ref="U455:V455"/>
    <mergeCell ref="B457:O457"/>
    <mergeCell ref="Q457:T457"/>
    <mergeCell ref="U457:V457"/>
    <mergeCell ref="X457:AC457"/>
    <mergeCell ref="X455:AC455"/>
    <mergeCell ref="AD455:AE455"/>
    <mergeCell ref="B459:O459"/>
    <mergeCell ref="B461:AP461"/>
    <mergeCell ref="B463:O464"/>
    <mergeCell ref="Q464:T464"/>
    <mergeCell ref="U464:V464"/>
    <mergeCell ref="B466:O466"/>
    <mergeCell ref="Q466:T466"/>
    <mergeCell ref="U466:V466"/>
    <mergeCell ref="B444:O445"/>
    <mergeCell ref="Q445:T445"/>
    <mergeCell ref="U445:V445"/>
    <mergeCell ref="X445:AC445"/>
    <mergeCell ref="AD445:AE445"/>
    <mergeCell ref="B447:O447"/>
    <mergeCell ref="Q447:T447"/>
    <mergeCell ref="U447:V447"/>
    <mergeCell ref="X447:AC447"/>
    <mergeCell ref="AD447:AE447"/>
    <mergeCell ref="B449:O449"/>
    <mergeCell ref="Q449:T449"/>
    <mergeCell ref="U449:V449"/>
    <mergeCell ref="X449:AC449"/>
    <mergeCell ref="AD449:AE449"/>
    <mergeCell ref="B451:O451"/>
    <mergeCell ref="Q451:T451"/>
    <mergeCell ref="U451:V451"/>
    <mergeCell ref="X451:AC451"/>
    <mergeCell ref="AD451:AE451"/>
    <mergeCell ref="B435:O435"/>
    <mergeCell ref="Q435:T435"/>
    <mergeCell ref="U435:V435"/>
    <mergeCell ref="X435:AC435"/>
    <mergeCell ref="AD435:AE435"/>
    <mergeCell ref="B437:O437"/>
    <mergeCell ref="Q437:T437"/>
    <mergeCell ref="U437:V437"/>
    <mergeCell ref="X437:AC437"/>
    <mergeCell ref="AD437:AE437"/>
    <mergeCell ref="B439:O439"/>
    <mergeCell ref="Q439:T439"/>
    <mergeCell ref="U439:V439"/>
    <mergeCell ref="X439:AC439"/>
    <mergeCell ref="AD439:AE439"/>
    <mergeCell ref="B441:O442"/>
    <mergeCell ref="Q442:T442"/>
    <mergeCell ref="U442:V442"/>
    <mergeCell ref="X442:AC442"/>
    <mergeCell ref="AD442:AE442"/>
    <mergeCell ref="B433:O433"/>
    <mergeCell ref="Q433:T433"/>
    <mergeCell ref="U433:V433"/>
    <mergeCell ref="X433:AC433"/>
    <mergeCell ref="AD433:AE433"/>
    <mergeCell ref="B427:O427"/>
    <mergeCell ref="Q427:T427"/>
    <mergeCell ref="U427:V427"/>
    <mergeCell ref="X427:AC427"/>
    <mergeCell ref="AD427:AE427"/>
    <mergeCell ref="B429:O429"/>
    <mergeCell ref="Q429:T429"/>
    <mergeCell ref="U429:V429"/>
    <mergeCell ref="X429:AC429"/>
    <mergeCell ref="AD429:AE429"/>
    <mergeCell ref="U423:V423"/>
    <mergeCell ref="X423:AC423"/>
    <mergeCell ref="AD423:AE423"/>
    <mergeCell ref="B419:O419"/>
    <mergeCell ref="Q419:T419"/>
    <mergeCell ref="U419:V419"/>
    <mergeCell ref="B431:O431"/>
    <mergeCell ref="Q431:T431"/>
    <mergeCell ref="U431:V431"/>
    <mergeCell ref="X431:AC431"/>
    <mergeCell ref="AD431:AE431"/>
    <mergeCell ref="U405:V405"/>
    <mergeCell ref="AD407:AE407"/>
    <mergeCell ref="AD405:AE405"/>
    <mergeCell ref="B403:O403"/>
    <mergeCell ref="B405:O405"/>
    <mergeCell ref="AD415:AE415"/>
    <mergeCell ref="B417:O417"/>
    <mergeCell ref="Q417:T417"/>
    <mergeCell ref="U417:V417"/>
    <mergeCell ref="X417:AC417"/>
    <mergeCell ref="B407:O407"/>
    <mergeCell ref="X405:AC405"/>
    <mergeCell ref="Q403:T403"/>
    <mergeCell ref="Q405:T405"/>
    <mergeCell ref="X407:AC407"/>
    <mergeCell ref="X403:AC403"/>
    <mergeCell ref="U403:V403"/>
    <mergeCell ref="AD403:AE403"/>
    <mergeCell ref="B392:AP392"/>
    <mergeCell ref="B394:E394"/>
    <mergeCell ref="B396:AP396"/>
    <mergeCell ref="B398:AP399"/>
    <mergeCell ref="B401:O401"/>
    <mergeCell ref="Q401:T401"/>
    <mergeCell ref="U401:V401"/>
    <mergeCell ref="X401:AC401"/>
    <mergeCell ref="AD401:AE401"/>
    <mergeCell ref="B345:AR345"/>
    <mergeCell ref="B347:AP347"/>
    <mergeCell ref="B349:AP349"/>
    <mergeCell ref="B351:AP363"/>
    <mergeCell ref="B366:AP366"/>
    <mergeCell ref="B368:AP368"/>
    <mergeCell ref="B390:E390"/>
    <mergeCell ref="B370:AP370"/>
    <mergeCell ref="B382:O382"/>
    <mergeCell ref="Q382:T382"/>
    <mergeCell ref="B384:AP384"/>
    <mergeCell ref="B386:E386"/>
    <mergeCell ref="B388:AP388"/>
    <mergeCell ref="B372:AP372"/>
    <mergeCell ref="B374:O374"/>
    <mergeCell ref="Q374:T374"/>
    <mergeCell ref="B376:O376"/>
    <mergeCell ref="Q376:T376"/>
    <mergeCell ref="B378:O378"/>
    <mergeCell ref="Q378:T378"/>
    <mergeCell ref="B380:O380"/>
    <mergeCell ref="Q380:T380"/>
    <mergeCell ref="B341:E341"/>
    <mergeCell ref="B343:AP343"/>
    <mergeCell ref="C332:AP332"/>
    <mergeCell ref="B334:AP334"/>
    <mergeCell ref="B336:E336"/>
    <mergeCell ref="B338:AP338"/>
    <mergeCell ref="B339:AP339"/>
    <mergeCell ref="B317:AP317"/>
    <mergeCell ref="C319:AP319"/>
    <mergeCell ref="C321:AP321"/>
    <mergeCell ref="C323:AP323"/>
    <mergeCell ref="C325:AP325"/>
    <mergeCell ref="J327:AP327"/>
    <mergeCell ref="B329:AP330"/>
    <mergeCell ref="C331:AP331"/>
    <mergeCell ref="C315:AP315"/>
    <mergeCell ref="B297:AP297"/>
    <mergeCell ref="B301:C301"/>
    <mergeCell ref="E301:I301"/>
    <mergeCell ref="B303:AP303"/>
    <mergeCell ref="W305:AE305"/>
    <mergeCell ref="AF305:AG305"/>
    <mergeCell ref="B307:AP307"/>
    <mergeCell ref="C309:AP309"/>
    <mergeCell ref="B311:AP312"/>
    <mergeCell ref="C253:H253"/>
    <mergeCell ref="I253:AG253"/>
    <mergeCell ref="B257:AP271"/>
    <mergeCell ref="A273:AP273"/>
    <mergeCell ref="B274:AP274"/>
    <mergeCell ref="B275:AP275"/>
    <mergeCell ref="B277:AP291"/>
    <mergeCell ref="B293:AP293"/>
    <mergeCell ref="B295:D295"/>
    <mergeCell ref="H295:I295"/>
    <mergeCell ref="B255:AP255"/>
    <mergeCell ref="B239:AP239"/>
    <mergeCell ref="C241:AP241"/>
    <mergeCell ref="C243:AP243"/>
    <mergeCell ref="C245:AP245"/>
    <mergeCell ref="C247:AP247"/>
    <mergeCell ref="C249:AP249"/>
    <mergeCell ref="C251:AP251"/>
    <mergeCell ref="Q205:T205"/>
    <mergeCell ref="V205:AP205"/>
    <mergeCell ref="B227:AP227"/>
    <mergeCell ref="B229:AP229"/>
    <mergeCell ref="C233:AP233"/>
    <mergeCell ref="B209:C209"/>
    <mergeCell ref="D209:T209"/>
    <mergeCell ref="U209:AP209"/>
    <mergeCell ref="B210:AP210"/>
    <mergeCell ref="C212:AP212"/>
    <mergeCell ref="D214:AP219"/>
    <mergeCell ref="D221:AP223"/>
    <mergeCell ref="C225:AP225"/>
    <mergeCell ref="C177:AP177"/>
    <mergeCell ref="C179:AP179"/>
    <mergeCell ref="B183:AP184"/>
    <mergeCell ref="C186:AP186"/>
    <mergeCell ref="Q140:T140"/>
    <mergeCell ref="V140:AP140"/>
    <mergeCell ref="Q142:AP142"/>
    <mergeCell ref="B148:AP149"/>
    <mergeCell ref="C181:AP181"/>
    <mergeCell ref="C153:G153"/>
    <mergeCell ref="B142:O142"/>
    <mergeCell ref="B140:O140"/>
    <mergeCell ref="B146:O146"/>
    <mergeCell ref="B144:O144"/>
    <mergeCell ref="C151:G151"/>
    <mergeCell ref="B155:AP155"/>
    <mergeCell ref="B159:AP160"/>
    <mergeCell ref="AD162:AP162"/>
    <mergeCell ref="C163:AC163"/>
    <mergeCell ref="B165:AP165"/>
    <mergeCell ref="B167:AP167"/>
    <mergeCell ref="C169:AP169"/>
    <mergeCell ref="C171:AP171"/>
    <mergeCell ref="B173:AP173"/>
    <mergeCell ref="B175:AP175"/>
    <mergeCell ref="B136:O136"/>
    <mergeCell ref="Q136:AP136"/>
    <mergeCell ref="AI116:AN116"/>
    <mergeCell ref="AO116:AP116"/>
    <mergeCell ref="B126:AP126"/>
    <mergeCell ref="Q138:AK138"/>
    <mergeCell ref="AM138:AP138"/>
    <mergeCell ref="B134:AP134"/>
    <mergeCell ref="B128:AP128"/>
    <mergeCell ref="B110:O110"/>
    <mergeCell ref="Q110:AP110"/>
    <mergeCell ref="B112:O112"/>
    <mergeCell ref="Q112:AP112"/>
    <mergeCell ref="V118:X118"/>
    <mergeCell ref="AB118:AC118"/>
    <mergeCell ref="B114:O114"/>
    <mergeCell ref="Q114:AP114"/>
    <mergeCell ref="B116:O116"/>
    <mergeCell ref="Q116:V116"/>
    <mergeCell ref="W116:X116"/>
    <mergeCell ref="Z116:AE116"/>
    <mergeCell ref="AH65:AK65"/>
    <mergeCell ref="AM65:AP65"/>
    <mergeCell ref="A87:AP87"/>
    <mergeCell ref="B88:AP88"/>
    <mergeCell ref="B90:O90"/>
    <mergeCell ref="Q90:AP90"/>
    <mergeCell ref="B92:O92"/>
    <mergeCell ref="Q92:AK92"/>
    <mergeCell ref="AM92:AP92"/>
    <mergeCell ref="B83:O83"/>
    <mergeCell ref="Q85:T85"/>
    <mergeCell ref="AM83:AP83"/>
    <mergeCell ref="C65:V65"/>
    <mergeCell ref="X65:AA65"/>
    <mergeCell ref="AC65:AF65"/>
    <mergeCell ref="AD459:AE459"/>
    <mergeCell ref="AD457:AE457"/>
    <mergeCell ref="Q407:T407"/>
    <mergeCell ref="U407:V407"/>
    <mergeCell ref="A408:N408"/>
    <mergeCell ref="B409:O409"/>
    <mergeCell ref="Q409:T409"/>
    <mergeCell ref="U409:V409"/>
    <mergeCell ref="X409:AC409"/>
    <mergeCell ref="AD409:AE409"/>
    <mergeCell ref="B415:O415"/>
    <mergeCell ref="Q415:T415"/>
    <mergeCell ref="B425:O425"/>
    <mergeCell ref="Q425:T425"/>
    <mergeCell ref="U425:V425"/>
    <mergeCell ref="X419:AC419"/>
    <mergeCell ref="AD419:AE419"/>
    <mergeCell ref="B421:O421"/>
    <mergeCell ref="Q421:T421"/>
    <mergeCell ref="U421:V421"/>
    <mergeCell ref="X421:AC421"/>
    <mergeCell ref="AD421:AE421"/>
    <mergeCell ref="A423:O423"/>
    <mergeCell ref="Q423:T423"/>
    <mergeCell ref="U478:V478"/>
    <mergeCell ref="B479:O479"/>
    <mergeCell ref="X479:AC479"/>
    <mergeCell ref="AD479:AE479"/>
    <mergeCell ref="X468:AC468"/>
    <mergeCell ref="AD468:AE468"/>
    <mergeCell ref="AD417:AE417"/>
    <mergeCell ref="B411:O411"/>
    <mergeCell ref="Q411:T411"/>
    <mergeCell ref="U411:V411"/>
    <mergeCell ref="X411:AC411"/>
    <mergeCell ref="AD411:AE411"/>
    <mergeCell ref="B413:O413"/>
    <mergeCell ref="Q413:T413"/>
    <mergeCell ref="U413:V413"/>
    <mergeCell ref="X413:AC413"/>
    <mergeCell ref="AD413:AE413"/>
    <mergeCell ref="U415:V415"/>
    <mergeCell ref="X415:AC415"/>
    <mergeCell ref="X464:AC464"/>
    <mergeCell ref="X459:AC459"/>
    <mergeCell ref="AD464:AE464"/>
    <mergeCell ref="X425:AC425"/>
    <mergeCell ref="AD425:AE425"/>
    <mergeCell ref="B620:AP620"/>
    <mergeCell ref="B622:AQ622"/>
    <mergeCell ref="B630:T630"/>
    <mergeCell ref="Q631:X631"/>
    <mergeCell ref="Z631:AI631"/>
    <mergeCell ref="AJ631:AP631"/>
    <mergeCell ref="B606:O606"/>
    <mergeCell ref="Q606:V606"/>
    <mergeCell ref="W606:X606"/>
    <mergeCell ref="B616:O616"/>
    <mergeCell ref="Q616:V616"/>
    <mergeCell ref="W616:X616"/>
    <mergeCell ref="B618:O618"/>
    <mergeCell ref="Q618:V618"/>
    <mergeCell ref="W618:X618"/>
    <mergeCell ref="U630:AK630"/>
    <mergeCell ref="C44:AP44"/>
    <mergeCell ref="B583:E584"/>
    <mergeCell ref="G583:N584"/>
    <mergeCell ref="P583:S584"/>
    <mergeCell ref="U583:AE584"/>
    <mergeCell ref="AG583:AO584"/>
    <mergeCell ref="B586:E586"/>
    <mergeCell ref="G586:L586"/>
    <mergeCell ref="M586:N586"/>
    <mergeCell ref="P586:S586"/>
    <mergeCell ref="X586:AC586"/>
    <mergeCell ref="AD586:AE586"/>
    <mergeCell ref="AG586:AJ586"/>
    <mergeCell ref="B582:AP582"/>
    <mergeCell ref="X466:AC466"/>
    <mergeCell ref="AD466:AE466"/>
    <mergeCell ref="W498:X498"/>
    <mergeCell ref="B468:O468"/>
    <mergeCell ref="A470:AP470"/>
    <mergeCell ref="B471:AP472"/>
    <mergeCell ref="B474:O475"/>
    <mergeCell ref="Q475:T475"/>
    <mergeCell ref="AD477:AE477"/>
    <mergeCell ref="C188:AP188"/>
    <mergeCell ref="B6:AP6"/>
    <mergeCell ref="C38:N38"/>
    <mergeCell ref="C61:AP61"/>
    <mergeCell ref="B63:AP63"/>
    <mergeCell ref="B299:AP299"/>
    <mergeCell ref="B203:O203"/>
    <mergeCell ref="B205:O205"/>
    <mergeCell ref="B71:O71"/>
    <mergeCell ref="Q71:AP71"/>
    <mergeCell ref="C56:AP56"/>
    <mergeCell ref="Q146:AP146"/>
    <mergeCell ref="B77:O77"/>
    <mergeCell ref="B199:O199"/>
    <mergeCell ref="B201:O201"/>
    <mergeCell ref="Q144:AP144"/>
    <mergeCell ref="Q83:AK83"/>
    <mergeCell ref="B85:O85"/>
    <mergeCell ref="V85:AP85"/>
    <mergeCell ref="B79:AP79"/>
    <mergeCell ref="B96:O96"/>
    <mergeCell ref="Q32:AB32"/>
    <mergeCell ref="AE32:AP32"/>
    <mergeCell ref="B18:AP18"/>
    <mergeCell ref="B42:AP42"/>
    <mergeCell ref="B20:AP21"/>
    <mergeCell ref="B13:AP13"/>
    <mergeCell ref="C50:AP50"/>
    <mergeCell ref="B40:AP40"/>
    <mergeCell ref="B34:AP34"/>
    <mergeCell ref="B81:O81"/>
    <mergeCell ref="Q81:AP81"/>
    <mergeCell ref="B73:O73"/>
    <mergeCell ref="B75:O75"/>
    <mergeCell ref="B69:AP69"/>
    <mergeCell ref="Q38:AB38"/>
    <mergeCell ref="Q36:AB36"/>
    <mergeCell ref="B58:AP58"/>
    <mergeCell ref="B53:AP53"/>
    <mergeCell ref="C67:AP67"/>
    <mergeCell ref="Q73:AK73"/>
    <mergeCell ref="AM73:AP73"/>
    <mergeCell ref="Q75:T75"/>
    <mergeCell ref="V75:AP75"/>
    <mergeCell ref="C54:AP54"/>
    <mergeCell ref="C59:AP59"/>
    <mergeCell ref="C51:AD51"/>
    <mergeCell ref="AE51:AP51"/>
    <mergeCell ref="B28:AP28"/>
    <mergeCell ref="B190:AP190"/>
    <mergeCell ref="B192:O192"/>
    <mergeCell ref="Q192:AP193"/>
    <mergeCell ref="B195:O195"/>
    <mergeCell ref="B2:AF4"/>
    <mergeCell ref="B15:AP16"/>
    <mergeCell ref="AE38:AP38"/>
    <mergeCell ref="AE36:AP36"/>
    <mergeCell ref="H11:I11"/>
    <mergeCell ref="C36:N36"/>
    <mergeCell ref="C32:N32"/>
    <mergeCell ref="J11:Q11"/>
    <mergeCell ref="J25:AP25"/>
    <mergeCell ref="B25:C25"/>
    <mergeCell ref="D25:I25"/>
    <mergeCell ref="B26:AP26"/>
    <mergeCell ref="B23:AP23"/>
    <mergeCell ref="AH8:AP8"/>
    <mergeCell ref="AH9:AP9"/>
    <mergeCell ref="AI10:AP11"/>
    <mergeCell ref="AG2:AP2"/>
    <mergeCell ref="AH7:AP7"/>
    <mergeCell ref="B30:AP30"/>
    <mergeCell ref="B98:AP98"/>
    <mergeCell ref="B576:E576"/>
    <mergeCell ref="I576:N576"/>
    <mergeCell ref="S576:V576"/>
    <mergeCell ref="AB576:AG576"/>
    <mergeCell ref="Q598:V598"/>
    <mergeCell ref="B604:O604"/>
    <mergeCell ref="B197:O197"/>
    <mergeCell ref="Q197:AK197"/>
    <mergeCell ref="AM197:AP197"/>
    <mergeCell ref="Q199:T199"/>
    <mergeCell ref="V199:AP199"/>
    <mergeCell ref="Q203:AK203"/>
    <mergeCell ref="AM203:AP203"/>
    <mergeCell ref="B231:AP231"/>
    <mergeCell ref="C313:AP313"/>
    <mergeCell ref="C235:AP235"/>
    <mergeCell ref="B237:AP237"/>
    <mergeCell ref="U475:V475"/>
    <mergeCell ref="X475:AC475"/>
    <mergeCell ref="AD475:AE475"/>
    <mergeCell ref="B477:O477"/>
    <mergeCell ref="Q477:T477"/>
    <mergeCell ref="U477:V477"/>
    <mergeCell ref="X477:AC477"/>
    <mergeCell ref="B100:O100"/>
    <mergeCell ref="V94:AP94"/>
    <mergeCell ref="Q100:AP100"/>
    <mergeCell ref="B102:O102"/>
    <mergeCell ref="Q102:AK102"/>
    <mergeCell ref="B118:O118"/>
    <mergeCell ref="Q118:R118"/>
    <mergeCell ref="B138:O138"/>
    <mergeCell ref="Q96:AP96"/>
    <mergeCell ref="C124:AP124"/>
    <mergeCell ref="B94:O94"/>
    <mergeCell ref="Q94:T94"/>
    <mergeCell ref="AM102:AP102"/>
    <mergeCell ref="C122:AP122"/>
    <mergeCell ref="C132:AP132"/>
    <mergeCell ref="C130:AP130"/>
    <mergeCell ref="B120:AP120"/>
    <mergeCell ref="AF116:AG116"/>
    <mergeCell ref="B104:O104"/>
    <mergeCell ref="Q104:T104"/>
    <mergeCell ref="V104:AP104"/>
    <mergeCell ref="B106:O106"/>
    <mergeCell ref="Q106:AP106"/>
    <mergeCell ref="B108:AP108"/>
  </mergeCells>
  <dataValidations count="14">
    <dataValidation type="whole" operator="greaterThanOrEqual" allowBlank="1" showInputMessage="1" showErrorMessage="1" error="De waarde die u invult, moet een geheel getal zijn." sqref="B336:E336 B341:E341 Q477:T477 Q475:T475 Q466:T466 Q464:T464 Q457:T457 Q455:T455 Q453:T453 Q451:T451 Q449:T449 Q447:T447 Q445:T445 Q442:T442 Q439:T439 Q437:T437 Q435:T435 Q433:T433 Q431:T431 Q429:T429 Q427:T427 Q425:T425 Q423:T423 Q421:T421 Q419:T419 Q401:T401 Q403:T403 Q405:T405 Q407:T407 Q409:T409 Q411:T411 Q413:T413 Q415:T415 Q417:T417 B394:E394 B390:E390 B386:E386 Q374:T374 Q376:T376 Q378:T378 Q380:T380 Q116:V116 Z116:AE116 AI116:AN116 I527:N527 I529:N529 I531:N531 I533:N533 I535:N535 I537:N537 I539:N539 I541:N541 I543:N543 I545:N545 I547:N547 I549:N549 G560:L560 G562:L562 I572:N572 I574:N574 I576:N576 G586:L586 G588:L588 Q594:V594 Q596:V596 Q618:V618 Q616:V616 Q614:V614 Q612:V612 Q608:V608 Q606:V606 Q604:V604 Q602:V602 Q600:V600 T597 Q598:V598 Q633:V633 Q635:V635 Q637:V637 Q644:V644 Q646:V646 Q648:V648 Q650:V650 Q674:V674 Q676:V676 Q678:V678 Q684:V684 Q686:V686 Q688:V688 Q690:V690" xr:uid="{ED51389F-75AE-43E1-95F0-D91A39ABF336}">
      <formula1>0</formula1>
    </dataValidation>
    <dataValidation type="whole" allowBlank="1" showInputMessage="1" showErrorMessage="1" error="De waarde die u invult, moet tussen 0000 en 9999 liggen." sqref="S527:V527 S529:V529 S531:V531 S533:V533 S535:V535 S537:V537 S539:V539 S541:V541 S543:V543 S545:V545 S547:V547 S549:V549 P560:S560 P562:S562 S572:V572 S574:V574 S576:V576 P586:S586 P588:S588" xr:uid="{67786D6A-9A30-4B67-8614-15997B7EB717}">
      <formula1>0</formula1>
      <formula2>9999</formula2>
    </dataValidation>
    <dataValidation type="decimal" operator="greaterThanOrEqual" allowBlank="1" showInputMessage="1" showErrorMessage="1" error="De waarde die u invult, moet groter of gelijk aan nul zijn." sqref="W305:AE305 Z674:AG674 Z676:AG676 Z684:AG684 Z686:AG686 Z688:AG688 Z690:AG690 R700:Y700 R723:Y723 R725:Y725 R727:Y727 R729:Y729 B658:I658 Z650:AG650 Z648:AG648 Z646:AG646 Z644:AG644 Z633:AG633 Z635:AG635" xr:uid="{D380F325-212A-4AB5-BC35-27FFD19077C6}">
      <formula1>0</formula1>
    </dataValidation>
    <dataValidation type="whole" allowBlank="1" showInputMessage="1" showErrorMessage="1" error="De waarde die u invult, moet  tussen 0 en 9 liggen." sqref="T118 Z118" xr:uid="{57D8ED29-F80B-4670-90A4-92A884B042A6}">
      <formula1>0</formula1>
      <formula2>9</formula2>
    </dataValidation>
    <dataValidation type="whole" allowBlank="1" showInputMessage="1" showErrorMessage="1" error="De waarde die u invult, moet tussen 1000 en 9999 liggen." sqref="Q75:T75 Q199:T199 Q140:T140 Q104:T104 Q94:T94 Q85:T85 Q205:T206 Q212:T212 Q214:T219 Q221:T223" xr:uid="{8AE9894A-049E-403F-9356-FBBB25E3A9D4}">
      <formula1>1000</formula1>
      <formula2>9999</formula2>
    </dataValidation>
    <dataValidation allowBlank="1" showInputMessage="1" showErrorMessage="1" error="De waarde die u invult, moet tussen 0 en 9 liggen." sqref="F295" xr:uid="{358EAA26-63A7-4963-8CCE-968A9A4C8F2C}"/>
    <dataValidation allowBlank="1" showInputMessage="1" showErrorMessage="1" error="De waarde die u invult, moet tussen 0000 en 9999 liggen." sqref="J295:M295" xr:uid="{A2765686-D8D4-41C5-8614-74170E7F2AE0}"/>
    <dataValidation type="whole" operator="greaterThanOrEqual" allowBlank="1" showInputMessage="1" showErrorMessage="1" error="De waarde die u invult, moet groter of gelijk aan nul zijn." sqref="B301:C301" xr:uid="{3E8CD585-CD4D-4287-AC2C-AB070AD74A72}">
      <formula1>0</formula1>
    </dataValidation>
    <dataValidation allowBlank="1" showInputMessage="1" showErrorMessage="1" error="De waarde die u invult, moet een geheel getal zijn." sqref="U599 I536:N536" xr:uid="{3AF90A96-17F0-4CD6-8A8C-BEE0C92DFF93}"/>
    <dataValidation type="whole" allowBlank="1" showInputMessage="1" showErrorMessage="1" error="De waarde die u invult, moet tussen 0 en 9 liggen." sqref="X790 R790 L157:M157 B157:E157 G157:I157 K151:X151" xr:uid="{4BA4E651-16F9-4C61-9239-E638BB0E2218}">
      <formula1>0</formula1>
      <formula2>9</formula2>
    </dataValidation>
    <dataValidation type="whole" allowBlank="1" showInputMessage="1" showErrorMessage="1" error="De waarde die u invult, moet tussen 0000 en 9999 liggen." sqref="AB790:AE790 AD118:AG118" xr:uid="{BAED3609-5D79-43AA-AC9F-434AA275ACFD}">
      <formula1>0</formula1>
      <formula2>9</formula2>
    </dataValidation>
    <dataValidation type="whole" allowBlank="1" showInputMessage="1" showErrorMessage="1" error="De waarde die u invult, moet tussen 0 en 1 liggen." sqref="Y118 W790 E295" xr:uid="{B8B7AA7B-9493-4265-9984-A5D9BB733635}">
      <formula1>0</formula1>
      <formula2>1</formula2>
    </dataValidation>
    <dataValidation type="whole" allowBlank="1" showInputMessage="1" showErrorMessage="1" error="De waarde die u invult, moet tussen 0 en 3 liggen." sqref="S118 Q790" xr:uid="{7040A8A6-6ADA-4619-A1E0-040800850ECE}">
      <formula1>0</formula1>
      <formula2>3</formula2>
    </dataValidation>
    <dataValidation type="whole" allowBlank="1" showInputMessage="1" showErrorMessage="1" sqref="Q77:T77 V77:X77 Z77:AB77 K157" xr:uid="{7EC1F6B4-F38E-4358-A965-24D82574E31D}">
      <formula1>0</formula1>
      <formula2>9</formula2>
    </dataValidation>
  </dataValidations>
  <hyperlinks>
    <hyperlink ref="B11" r:id="rId1" xr:uid="{EE5ECAD4-8AA0-4F5B-A451-E7CE7AC45F1D}"/>
    <hyperlink ref="J11" r:id="rId2" xr:uid="{40DDF420-F950-4578-9CAC-FB042B1FC5C2}"/>
    <hyperlink ref="D25" r:id="rId3" xr:uid="{9C4C5E1C-686E-4920-AEF3-C8EC4B5B0129}"/>
    <hyperlink ref="U630" r:id="rId4" xr:uid="{0A1D4514-CCD2-4209-A71A-A62093819957}"/>
    <hyperlink ref="B804" r:id="rId5" xr:uid="{6FA77E66-CDA0-476E-95FB-36FDF8E4B166}"/>
    <hyperlink ref="U670" r:id="rId6" xr:uid="{28CAB059-DE70-42BC-A9DD-BDAC57ED1B2F}"/>
    <hyperlink ref="D209" r:id="rId7" xr:uid="{E3C99B83-D9AE-4C12-9750-52FDB9C38901}"/>
  </hyperlinks>
  <pageMargins left="0.23622047244094491" right="0.23622047244094491" top="0.74803149606299213" bottom="0.74803149606299213" header="0.31496062992125984" footer="0.31496062992125984"/>
  <pageSetup paperSize="9" orientation="portrait" r:id="rId8"/>
  <headerFooter>
    <oddFooter>&amp;LSubsidieaanvraag voor een infrastructuurproject in het buitengewoon secundair onderwijs&amp;Rpagina &amp;P van [&amp;N</oddFooter>
  </headerFooter>
  <rowBreaks count="18" manualBreakCount="18">
    <brk id="62" max="16383" man="1"/>
    <brk id="125" max="16383" man="1"/>
    <brk id="273" max="16383" man="1"/>
    <brk id="333" max="16383" man="1"/>
    <brk id="369" max="16383" man="1"/>
    <brk id="395" max="16383" man="1"/>
    <brk id="470" max="16383" man="1"/>
    <brk id="513" max="16383" man="1"/>
    <brk id="577" max="16383" man="1"/>
    <brk id="408" man="1"/>
    <brk id="489" man="1"/>
    <brk id="569" man="1"/>
    <brk id="166" man="1"/>
    <brk id="334" man="1"/>
    <brk id="259" man="1"/>
    <brk id="77" man="1"/>
    <brk id="691" max="16383" man="1"/>
    <brk id="757" max="16383"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6" r:id="rId11" name="RB_OnderwijsNet_Vrij">
              <controlPr defaultSize="0" autoFill="0" autoLine="0" autoPict="0">
                <anchor moveWithCells="1">
                  <from>
                    <xdr:col>0</xdr:col>
                    <xdr:colOff>160020</xdr:colOff>
                    <xdr:row>29</xdr:row>
                    <xdr:rowOff>182880</xdr:rowOff>
                  </from>
                  <to>
                    <xdr:col>2</xdr:col>
                    <xdr:colOff>121920</xdr:colOff>
                    <xdr:row>32</xdr:row>
                    <xdr:rowOff>30480</xdr:rowOff>
                  </to>
                </anchor>
              </controlPr>
            </control>
          </mc:Choice>
        </mc:AlternateContent>
        <mc:AlternateContent xmlns:mc="http://schemas.openxmlformats.org/markup-compatibility/2006">
          <mc:Choice Requires="x14">
            <control shapeId="1027" r:id="rId12" name="RB_OnderwijsNet_Gem">
              <controlPr defaultSize="0" autoFill="0" autoLine="0" autoPict="0">
                <anchor moveWithCells="1">
                  <from>
                    <xdr:col>14</xdr:col>
                    <xdr:colOff>106680</xdr:colOff>
                    <xdr:row>29</xdr:row>
                    <xdr:rowOff>182880</xdr:rowOff>
                  </from>
                  <to>
                    <xdr:col>16</xdr:col>
                    <xdr:colOff>121920</xdr:colOff>
                    <xdr:row>32</xdr:row>
                    <xdr:rowOff>30480</xdr:rowOff>
                  </to>
                </anchor>
              </controlPr>
            </control>
          </mc:Choice>
        </mc:AlternateContent>
        <mc:AlternateContent xmlns:mc="http://schemas.openxmlformats.org/markup-compatibility/2006">
          <mc:Choice Requires="x14">
            <control shapeId="1028" r:id="rId13" name="RB_OnderwijsNet_Prov">
              <controlPr defaultSize="0" autoFill="0" autoLine="0" autoPict="0">
                <anchor moveWithCells="1">
                  <from>
                    <xdr:col>28</xdr:col>
                    <xdr:colOff>106680</xdr:colOff>
                    <xdr:row>29</xdr:row>
                    <xdr:rowOff>182880</xdr:rowOff>
                  </from>
                  <to>
                    <xdr:col>30</xdr:col>
                    <xdr:colOff>121920</xdr:colOff>
                    <xdr:row>32</xdr:row>
                    <xdr:rowOff>30480</xdr:rowOff>
                  </to>
                </anchor>
              </controlPr>
            </control>
          </mc:Choice>
        </mc:AlternateContent>
        <mc:AlternateContent xmlns:mc="http://schemas.openxmlformats.org/markup-compatibility/2006">
          <mc:Choice Requires="x14">
            <control shapeId="1029" r:id="rId14" name="RB_Op_Wachtlijst_True">
              <controlPr defaultSize="0" autoFill="0" autoLine="0" autoPict="0">
                <anchor moveWithCells="1">
                  <from>
                    <xdr:col>0</xdr:col>
                    <xdr:colOff>160020</xdr:colOff>
                    <xdr:row>63</xdr:row>
                    <xdr:rowOff>0</xdr:rowOff>
                  </from>
                  <to>
                    <xdr:col>2</xdr:col>
                    <xdr:colOff>121920</xdr:colOff>
                    <xdr:row>65</xdr:row>
                    <xdr:rowOff>7620</xdr:rowOff>
                  </to>
                </anchor>
              </controlPr>
            </control>
          </mc:Choice>
        </mc:AlternateContent>
        <mc:AlternateContent xmlns:mc="http://schemas.openxmlformats.org/markup-compatibility/2006">
          <mc:Choice Requires="x14">
            <control shapeId="1030" r:id="rId15" name="RB_Op_Wachtlijst_False">
              <controlPr defaultSize="0" autoFill="0" autoLine="0" autoPict="0">
                <anchor moveWithCells="1">
                  <from>
                    <xdr:col>0</xdr:col>
                    <xdr:colOff>160020</xdr:colOff>
                    <xdr:row>65</xdr:row>
                    <xdr:rowOff>0</xdr:rowOff>
                  </from>
                  <to>
                    <xdr:col>2</xdr:col>
                    <xdr:colOff>121920</xdr:colOff>
                    <xdr:row>67</xdr:row>
                    <xdr:rowOff>7620</xdr:rowOff>
                  </to>
                </anchor>
              </controlPr>
            </control>
          </mc:Choice>
        </mc:AlternateContent>
        <mc:AlternateContent xmlns:mc="http://schemas.openxmlformats.org/markup-compatibility/2006">
          <mc:Choice Requires="x14">
            <control shapeId="1031" r:id="rId16" name="RB_CritRationalisatieProgr_True">
              <controlPr defaultSize="0" autoFill="0" autoLine="0" autoPict="0">
                <anchor moveWithCells="1">
                  <from>
                    <xdr:col>0</xdr:col>
                    <xdr:colOff>160020</xdr:colOff>
                    <xdr:row>167</xdr:row>
                    <xdr:rowOff>0</xdr:rowOff>
                  </from>
                  <to>
                    <xdr:col>2</xdr:col>
                    <xdr:colOff>121920</xdr:colOff>
                    <xdr:row>170</xdr:row>
                    <xdr:rowOff>38100</xdr:rowOff>
                  </to>
                </anchor>
              </controlPr>
            </control>
          </mc:Choice>
        </mc:AlternateContent>
        <mc:AlternateContent xmlns:mc="http://schemas.openxmlformats.org/markup-compatibility/2006">
          <mc:Choice Requires="x14">
            <control shapeId="1032" r:id="rId17" name="RB_CritRationalisatieProgr_F">
              <controlPr defaultSize="0" autoFill="0" autoLine="0" autoPict="0">
                <anchor moveWithCells="1">
                  <from>
                    <xdr:col>0</xdr:col>
                    <xdr:colOff>160020</xdr:colOff>
                    <xdr:row>168</xdr:row>
                    <xdr:rowOff>182880</xdr:rowOff>
                  </from>
                  <to>
                    <xdr:col>2</xdr:col>
                    <xdr:colOff>121920</xdr:colOff>
                    <xdr:row>171</xdr:row>
                    <xdr:rowOff>30480</xdr:rowOff>
                  </to>
                </anchor>
              </controlPr>
            </control>
          </mc:Choice>
        </mc:AlternateContent>
        <mc:AlternateContent xmlns:mc="http://schemas.openxmlformats.org/markup-compatibility/2006">
          <mc:Choice Requires="x14">
            <control shapeId="1033" r:id="rId18" name="CB_Eigenaar">
              <controlPr defaultSize="0" autoFill="0" autoLine="0" autoPict="0">
                <anchor moveWithCells="1">
                  <from>
                    <xdr:col>0</xdr:col>
                    <xdr:colOff>160020</xdr:colOff>
                    <xdr:row>175</xdr:row>
                    <xdr:rowOff>0</xdr:rowOff>
                  </from>
                  <to>
                    <xdr:col>2</xdr:col>
                    <xdr:colOff>121920</xdr:colOff>
                    <xdr:row>177</xdr:row>
                    <xdr:rowOff>7620</xdr:rowOff>
                  </to>
                </anchor>
              </controlPr>
            </control>
          </mc:Choice>
        </mc:AlternateContent>
        <mc:AlternateContent xmlns:mc="http://schemas.openxmlformats.org/markup-compatibility/2006">
          <mc:Choice Requires="x14">
            <control shapeId="1034" r:id="rId19" name="CB_HouderZakelijkRecht">
              <controlPr defaultSize="0" autoFill="0" autoLine="0" autoPict="0">
                <anchor moveWithCells="1">
                  <from>
                    <xdr:col>0</xdr:col>
                    <xdr:colOff>160020</xdr:colOff>
                    <xdr:row>176</xdr:row>
                    <xdr:rowOff>152400</xdr:rowOff>
                  </from>
                  <to>
                    <xdr:col>2</xdr:col>
                    <xdr:colOff>121920</xdr:colOff>
                    <xdr:row>178</xdr:row>
                    <xdr:rowOff>152400</xdr:rowOff>
                  </to>
                </anchor>
              </controlPr>
            </control>
          </mc:Choice>
        </mc:AlternateContent>
        <mc:AlternateContent xmlns:mc="http://schemas.openxmlformats.org/markup-compatibility/2006">
          <mc:Choice Requires="x14">
            <control shapeId="1035" r:id="rId20" name="CB_HouderOptieZakelijkRecht">
              <controlPr defaultSize="0" autoFill="0" autoLine="0" autoPict="0">
                <anchor moveWithCells="1">
                  <from>
                    <xdr:col>0</xdr:col>
                    <xdr:colOff>160020</xdr:colOff>
                    <xdr:row>178</xdr:row>
                    <xdr:rowOff>152400</xdr:rowOff>
                  </from>
                  <to>
                    <xdr:col>2</xdr:col>
                    <xdr:colOff>121920</xdr:colOff>
                    <xdr:row>180</xdr:row>
                    <xdr:rowOff>160020</xdr:rowOff>
                  </to>
                </anchor>
              </controlPr>
            </control>
          </mc:Choice>
        </mc:AlternateContent>
        <mc:AlternateContent xmlns:mc="http://schemas.openxmlformats.org/markup-compatibility/2006">
          <mc:Choice Requires="x14">
            <control shapeId="1036" r:id="rId21" name="RB_BeschikSchoolgebVrij_True">
              <controlPr defaultSize="0" autoFill="0" autoLine="0" autoPict="0">
                <anchor moveWithCells="1">
                  <from>
                    <xdr:col>0</xdr:col>
                    <xdr:colOff>160020</xdr:colOff>
                    <xdr:row>184</xdr:row>
                    <xdr:rowOff>0</xdr:rowOff>
                  </from>
                  <to>
                    <xdr:col>2</xdr:col>
                    <xdr:colOff>121920</xdr:colOff>
                    <xdr:row>186</xdr:row>
                    <xdr:rowOff>7620</xdr:rowOff>
                  </to>
                </anchor>
              </controlPr>
            </control>
          </mc:Choice>
        </mc:AlternateContent>
        <mc:AlternateContent xmlns:mc="http://schemas.openxmlformats.org/markup-compatibility/2006">
          <mc:Choice Requires="x14">
            <control shapeId="1037" r:id="rId22" name="RB_BeschikSchoolgebVrij_False">
              <controlPr defaultSize="0" autoFill="0" autoLine="0" autoPict="0">
                <anchor moveWithCells="1">
                  <from>
                    <xdr:col>0</xdr:col>
                    <xdr:colOff>160020</xdr:colOff>
                    <xdr:row>185</xdr:row>
                    <xdr:rowOff>152400</xdr:rowOff>
                  </from>
                  <to>
                    <xdr:col>2</xdr:col>
                    <xdr:colOff>121920</xdr:colOff>
                    <xdr:row>187</xdr:row>
                    <xdr:rowOff>160020</xdr:rowOff>
                  </to>
                </anchor>
              </controlPr>
            </control>
          </mc:Choice>
        </mc:AlternateContent>
        <mc:AlternateContent xmlns:mc="http://schemas.openxmlformats.org/markup-compatibility/2006">
          <mc:Choice Requires="x14">
            <control shapeId="1038" r:id="rId23" name="CB_Nieuwbouw">
              <controlPr defaultSize="0" autoFill="0" autoLine="0" autoPict="0">
                <anchor moveWithCells="1">
                  <from>
                    <xdr:col>0</xdr:col>
                    <xdr:colOff>137160</xdr:colOff>
                    <xdr:row>231</xdr:row>
                    <xdr:rowOff>7620</xdr:rowOff>
                  </from>
                  <to>
                    <xdr:col>2</xdr:col>
                    <xdr:colOff>99060</xdr:colOff>
                    <xdr:row>234</xdr:row>
                    <xdr:rowOff>0</xdr:rowOff>
                  </to>
                </anchor>
              </controlPr>
            </control>
          </mc:Choice>
        </mc:AlternateContent>
        <mc:AlternateContent xmlns:mc="http://schemas.openxmlformats.org/markup-compatibility/2006">
          <mc:Choice Requires="x14">
            <control shapeId="1039" r:id="rId24" name="CB_Verbouwingswerken">
              <controlPr defaultSize="0" autoFill="0" autoLine="0" autoPict="0">
                <anchor moveWithCells="1">
                  <from>
                    <xdr:col>0</xdr:col>
                    <xdr:colOff>121920</xdr:colOff>
                    <xdr:row>233</xdr:row>
                    <xdr:rowOff>7620</xdr:rowOff>
                  </from>
                  <to>
                    <xdr:col>2</xdr:col>
                    <xdr:colOff>83820</xdr:colOff>
                    <xdr:row>235</xdr:row>
                    <xdr:rowOff>22860</xdr:rowOff>
                  </to>
                </anchor>
              </controlPr>
            </control>
          </mc:Choice>
        </mc:AlternateContent>
        <mc:AlternateContent xmlns:mc="http://schemas.openxmlformats.org/markup-compatibility/2006">
          <mc:Choice Requires="x14">
            <control shapeId="1040" r:id="rId25" name="RB_Prov_Ant">
              <controlPr defaultSize="0" autoFill="0" autoLine="0" autoPict="0">
                <anchor moveWithCells="1">
                  <from>
                    <xdr:col>0</xdr:col>
                    <xdr:colOff>160020</xdr:colOff>
                    <xdr:row>33</xdr:row>
                    <xdr:rowOff>182880</xdr:rowOff>
                  </from>
                  <to>
                    <xdr:col>2</xdr:col>
                    <xdr:colOff>121920</xdr:colOff>
                    <xdr:row>37</xdr:row>
                    <xdr:rowOff>30480</xdr:rowOff>
                  </to>
                </anchor>
              </controlPr>
            </control>
          </mc:Choice>
        </mc:AlternateContent>
        <mc:AlternateContent xmlns:mc="http://schemas.openxmlformats.org/markup-compatibility/2006">
          <mc:Choice Requires="x14">
            <control shapeId="1041" r:id="rId26" name="RB_Prov_BHG">
              <controlPr defaultSize="0" autoFill="0" autoLine="0" autoPict="0">
                <anchor moveWithCells="1">
                  <from>
                    <xdr:col>0</xdr:col>
                    <xdr:colOff>160020</xdr:colOff>
                    <xdr:row>35</xdr:row>
                    <xdr:rowOff>152400</xdr:rowOff>
                  </from>
                  <to>
                    <xdr:col>2</xdr:col>
                    <xdr:colOff>121920</xdr:colOff>
                    <xdr:row>38</xdr:row>
                    <xdr:rowOff>0</xdr:rowOff>
                  </to>
                </anchor>
              </controlPr>
            </control>
          </mc:Choice>
        </mc:AlternateContent>
        <mc:AlternateContent xmlns:mc="http://schemas.openxmlformats.org/markup-compatibility/2006">
          <mc:Choice Requires="x14">
            <control shapeId="1042" r:id="rId27" name="RB_Prov_Lim">
              <controlPr defaultSize="0" autoFill="0" autoLine="0" autoPict="0">
                <anchor moveWithCells="1">
                  <from>
                    <xdr:col>14</xdr:col>
                    <xdr:colOff>106680</xdr:colOff>
                    <xdr:row>33</xdr:row>
                    <xdr:rowOff>182880</xdr:rowOff>
                  </from>
                  <to>
                    <xdr:col>16</xdr:col>
                    <xdr:colOff>121920</xdr:colOff>
                    <xdr:row>37</xdr:row>
                    <xdr:rowOff>30480</xdr:rowOff>
                  </to>
                </anchor>
              </controlPr>
            </control>
          </mc:Choice>
        </mc:AlternateContent>
        <mc:AlternateContent xmlns:mc="http://schemas.openxmlformats.org/markup-compatibility/2006">
          <mc:Choice Requires="x14">
            <control shapeId="1043" r:id="rId28" name="RB_Prov_OV">
              <controlPr defaultSize="0" autoFill="0" autoLine="0" autoPict="0">
                <anchor moveWithCells="1">
                  <from>
                    <xdr:col>14</xdr:col>
                    <xdr:colOff>106680</xdr:colOff>
                    <xdr:row>35</xdr:row>
                    <xdr:rowOff>152400</xdr:rowOff>
                  </from>
                  <to>
                    <xdr:col>16</xdr:col>
                    <xdr:colOff>121920</xdr:colOff>
                    <xdr:row>38</xdr:row>
                    <xdr:rowOff>0</xdr:rowOff>
                  </to>
                </anchor>
              </controlPr>
            </control>
          </mc:Choice>
        </mc:AlternateContent>
        <mc:AlternateContent xmlns:mc="http://schemas.openxmlformats.org/markup-compatibility/2006">
          <mc:Choice Requires="x14">
            <control shapeId="1044" r:id="rId29" name="RB_Prov_VB">
              <controlPr defaultSize="0" autoFill="0" autoLine="0" autoPict="0">
                <anchor moveWithCells="1">
                  <from>
                    <xdr:col>28</xdr:col>
                    <xdr:colOff>106680</xdr:colOff>
                    <xdr:row>33</xdr:row>
                    <xdr:rowOff>182880</xdr:rowOff>
                  </from>
                  <to>
                    <xdr:col>30</xdr:col>
                    <xdr:colOff>121920</xdr:colOff>
                    <xdr:row>37</xdr:row>
                    <xdr:rowOff>30480</xdr:rowOff>
                  </to>
                </anchor>
              </controlPr>
            </control>
          </mc:Choice>
        </mc:AlternateContent>
        <mc:AlternateContent xmlns:mc="http://schemas.openxmlformats.org/markup-compatibility/2006">
          <mc:Choice Requires="x14">
            <control shapeId="1045" r:id="rId30" name="RB_Prov_WV">
              <controlPr defaultSize="0" autoFill="0" autoLine="0" autoPict="0">
                <anchor moveWithCells="1">
                  <from>
                    <xdr:col>28</xdr:col>
                    <xdr:colOff>106680</xdr:colOff>
                    <xdr:row>35</xdr:row>
                    <xdr:rowOff>152400</xdr:rowOff>
                  </from>
                  <to>
                    <xdr:col>30</xdr:col>
                    <xdr:colOff>121920</xdr:colOff>
                    <xdr:row>38</xdr:row>
                    <xdr:rowOff>0</xdr:rowOff>
                  </to>
                </anchor>
              </controlPr>
            </control>
          </mc:Choice>
        </mc:AlternateContent>
        <mc:AlternateContent xmlns:mc="http://schemas.openxmlformats.org/markup-compatibility/2006">
          <mc:Choice Requires="x14">
            <control shapeId="1046" r:id="rId31" name="RB_Diko_True">
              <controlPr defaultSize="0" autoFill="0" autoLine="0" autoPict="0">
                <anchor moveWithCells="1">
                  <from>
                    <xdr:col>0</xdr:col>
                    <xdr:colOff>160020</xdr:colOff>
                    <xdr:row>57</xdr:row>
                    <xdr:rowOff>160020</xdr:rowOff>
                  </from>
                  <to>
                    <xdr:col>2</xdr:col>
                    <xdr:colOff>121920</xdr:colOff>
                    <xdr:row>59</xdr:row>
                    <xdr:rowOff>0</xdr:rowOff>
                  </to>
                </anchor>
              </controlPr>
            </control>
          </mc:Choice>
        </mc:AlternateContent>
        <mc:AlternateContent xmlns:mc="http://schemas.openxmlformats.org/markup-compatibility/2006">
          <mc:Choice Requires="x14">
            <control shapeId="1047" r:id="rId32" name="RB_Diko_False">
              <controlPr defaultSize="0" autoFill="0" autoLine="0" autoPict="0">
                <anchor moveWithCells="1">
                  <from>
                    <xdr:col>0</xdr:col>
                    <xdr:colOff>160020</xdr:colOff>
                    <xdr:row>59</xdr:row>
                    <xdr:rowOff>0</xdr:rowOff>
                  </from>
                  <to>
                    <xdr:col>2</xdr:col>
                    <xdr:colOff>121920</xdr:colOff>
                    <xdr:row>61</xdr:row>
                    <xdr:rowOff>38100</xdr:rowOff>
                  </to>
                </anchor>
              </controlPr>
            </control>
          </mc:Choice>
        </mc:AlternateContent>
        <mc:AlternateContent xmlns:mc="http://schemas.openxmlformats.org/markup-compatibility/2006">
          <mc:Choice Requires="x14">
            <control shapeId="1050" r:id="rId33" name="RB_CoordinerendeMacht_True">
              <controlPr defaultSize="0" autoFill="0" autoLine="0" autoPict="0">
                <anchor moveWithCells="1">
                  <from>
                    <xdr:col>0</xdr:col>
                    <xdr:colOff>160020</xdr:colOff>
                    <xdr:row>128</xdr:row>
                    <xdr:rowOff>0</xdr:rowOff>
                  </from>
                  <to>
                    <xdr:col>2</xdr:col>
                    <xdr:colOff>121920</xdr:colOff>
                    <xdr:row>131</xdr:row>
                    <xdr:rowOff>38100</xdr:rowOff>
                  </to>
                </anchor>
              </controlPr>
            </control>
          </mc:Choice>
        </mc:AlternateContent>
        <mc:AlternateContent xmlns:mc="http://schemas.openxmlformats.org/markup-compatibility/2006">
          <mc:Choice Requires="x14">
            <control shapeId="1051" r:id="rId34" name="RB_CoordinerendeMacht_False">
              <controlPr defaultSize="0" autoFill="0" autoLine="0" autoPict="0">
                <anchor moveWithCells="1">
                  <from>
                    <xdr:col>0</xdr:col>
                    <xdr:colOff>160020</xdr:colOff>
                    <xdr:row>130</xdr:row>
                    <xdr:rowOff>0</xdr:rowOff>
                  </from>
                  <to>
                    <xdr:col>2</xdr:col>
                    <xdr:colOff>121920</xdr:colOff>
                    <xdr:row>132</xdr:row>
                    <xdr:rowOff>38100</xdr:rowOff>
                  </to>
                </anchor>
              </controlPr>
            </control>
          </mc:Choice>
        </mc:AlternateContent>
        <mc:AlternateContent xmlns:mc="http://schemas.openxmlformats.org/markup-compatibility/2006">
          <mc:Choice Requires="x14">
            <control shapeId="1053" r:id="rId35" name="RB_Samen_Met_Andere_IM_True">
              <controlPr defaultSize="0" autoFill="0" autoLine="0" autoPict="0">
                <anchor moveWithCells="1">
                  <from>
                    <xdr:col>0</xdr:col>
                    <xdr:colOff>160020</xdr:colOff>
                    <xdr:row>120</xdr:row>
                    <xdr:rowOff>0</xdr:rowOff>
                  </from>
                  <to>
                    <xdr:col>3</xdr:col>
                    <xdr:colOff>30480</xdr:colOff>
                    <xdr:row>123</xdr:row>
                    <xdr:rowOff>38100</xdr:rowOff>
                  </to>
                </anchor>
              </controlPr>
            </control>
          </mc:Choice>
        </mc:AlternateContent>
        <mc:AlternateContent xmlns:mc="http://schemas.openxmlformats.org/markup-compatibility/2006">
          <mc:Choice Requires="x14">
            <control shapeId="1054" r:id="rId36" name="RB_Samen_Met_Andere_IM_False">
              <controlPr defaultSize="0" autoFill="0" autoLine="0" autoPict="0">
                <anchor moveWithCells="1">
                  <from>
                    <xdr:col>0</xdr:col>
                    <xdr:colOff>160020</xdr:colOff>
                    <xdr:row>122</xdr:row>
                    <xdr:rowOff>0</xdr:rowOff>
                  </from>
                  <to>
                    <xdr:col>3</xdr:col>
                    <xdr:colOff>0</xdr:colOff>
                    <xdr:row>124</xdr:row>
                    <xdr:rowOff>38100</xdr:rowOff>
                  </to>
                </anchor>
              </controlPr>
            </control>
          </mc:Choice>
        </mc:AlternateContent>
        <mc:AlternateContent xmlns:mc="http://schemas.openxmlformats.org/markup-compatibility/2006">
          <mc:Choice Requires="x14">
            <control shapeId="1055" r:id="rId37" name="CB_Samen_Met_Andere_OI_True">
              <controlPr defaultSize="0" autoFill="0" autoLine="0" autoPict="0">
                <anchor moveWithCells="1">
                  <from>
                    <xdr:col>0</xdr:col>
                    <xdr:colOff>160020</xdr:colOff>
                    <xdr:row>160</xdr:row>
                    <xdr:rowOff>0</xdr:rowOff>
                  </from>
                  <to>
                    <xdr:col>2</xdr:col>
                    <xdr:colOff>121920</xdr:colOff>
                    <xdr:row>162</xdr:row>
                    <xdr:rowOff>7620</xdr:rowOff>
                  </to>
                </anchor>
              </controlPr>
            </control>
          </mc:Choice>
        </mc:AlternateContent>
        <mc:AlternateContent xmlns:mc="http://schemas.openxmlformats.org/markup-compatibility/2006">
          <mc:Choice Requires="x14">
            <control shapeId="1056" r:id="rId38" name="CB_Samen_Met_Andere_OI_False">
              <controlPr defaultSize="0" autoFill="0" autoLine="0" autoPict="0">
                <anchor moveWithCells="1">
                  <from>
                    <xdr:col>0</xdr:col>
                    <xdr:colOff>160020</xdr:colOff>
                    <xdr:row>162</xdr:row>
                    <xdr:rowOff>0</xdr:rowOff>
                  </from>
                  <to>
                    <xdr:col>2</xdr:col>
                    <xdr:colOff>121920</xdr:colOff>
                    <xdr:row>163</xdr:row>
                    <xdr:rowOff>38100</xdr:rowOff>
                  </to>
                </anchor>
              </controlPr>
            </control>
          </mc:Choice>
        </mc:AlternateContent>
        <mc:AlternateContent xmlns:mc="http://schemas.openxmlformats.org/markup-compatibility/2006">
          <mc:Choice Requires="x14">
            <control shapeId="1057" r:id="rId39" name="RB_SamenWerking_OV_PS_True">
              <controlPr defaultSize="0" autoFill="0" autoLine="0" autoPict="0">
                <anchor moveWithCells="1">
                  <from>
                    <xdr:col>0</xdr:col>
                    <xdr:colOff>152400</xdr:colOff>
                    <xdr:row>310</xdr:row>
                    <xdr:rowOff>144780</xdr:rowOff>
                  </from>
                  <to>
                    <xdr:col>2</xdr:col>
                    <xdr:colOff>106680</xdr:colOff>
                    <xdr:row>314</xdr:row>
                    <xdr:rowOff>22860</xdr:rowOff>
                  </to>
                </anchor>
              </controlPr>
            </control>
          </mc:Choice>
        </mc:AlternateContent>
        <mc:AlternateContent xmlns:mc="http://schemas.openxmlformats.org/markup-compatibility/2006">
          <mc:Choice Requires="x14">
            <control shapeId="1058" r:id="rId40" name="RB_SamenWerking_OV_PS_False">
              <controlPr defaultSize="0" autoFill="0" autoLine="0" autoPict="0">
                <anchor moveWithCells="1">
                  <from>
                    <xdr:col>0</xdr:col>
                    <xdr:colOff>152400</xdr:colOff>
                    <xdr:row>312</xdr:row>
                    <xdr:rowOff>190500</xdr:rowOff>
                  </from>
                  <to>
                    <xdr:col>2</xdr:col>
                    <xdr:colOff>137160</xdr:colOff>
                    <xdr:row>314</xdr:row>
                    <xdr:rowOff>152400</xdr:rowOff>
                  </to>
                </anchor>
              </controlPr>
            </control>
          </mc:Choice>
        </mc:AlternateContent>
        <mc:AlternateContent xmlns:mc="http://schemas.openxmlformats.org/markup-compatibility/2006">
          <mc:Choice Requires="x14">
            <control shapeId="1059" r:id="rId41" name="RB_Schadeloosstelling_True">
              <controlPr defaultSize="0" autoFill="0" autoLine="0" autoPict="0">
                <anchor moveWithCells="1">
                  <from>
                    <xdr:col>0</xdr:col>
                    <xdr:colOff>160020</xdr:colOff>
                    <xdr:row>303</xdr:row>
                    <xdr:rowOff>0</xdr:rowOff>
                  </from>
                  <to>
                    <xdr:col>2</xdr:col>
                    <xdr:colOff>121920</xdr:colOff>
                    <xdr:row>305</xdr:row>
                    <xdr:rowOff>0</xdr:rowOff>
                  </to>
                </anchor>
              </controlPr>
            </control>
          </mc:Choice>
        </mc:AlternateContent>
        <mc:AlternateContent xmlns:mc="http://schemas.openxmlformats.org/markup-compatibility/2006">
          <mc:Choice Requires="x14">
            <control shapeId="1060" r:id="rId42" name="RB_Schadeloosstelling_False">
              <controlPr defaultSize="0" autoFill="0" autoLine="0" autoPict="0">
                <anchor moveWithCells="1">
                  <from>
                    <xdr:col>0</xdr:col>
                    <xdr:colOff>160020</xdr:colOff>
                    <xdr:row>307</xdr:row>
                    <xdr:rowOff>0</xdr:rowOff>
                  </from>
                  <to>
                    <xdr:col>2</xdr:col>
                    <xdr:colOff>121920</xdr:colOff>
                    <xdr:row>309</xdr:row>
                    <xdr:rowOff>7620</xdr:rowOff>
                  </to>
                </anchor>
              </controlPr>
            </control>
          </mc:Choice>
        </mc:AlternateContent>
        <mc:AlternateContent xmlns:mc="http://schemas.openxmlformats.org/markup-compatibility/2006">
          <mc:Choice Requires="x14">
            <control shapeId="1061" r:id="rId43" name="CB_Dienst_Onr_Erfgoed">
              <controlPr defaultSize="0" autoFill="0" autoLine="0" autoPict="0">
                <anchor moveWithCells="1">
                  <from>
                    <xdr:col>0</xdr:col>
                    <xdr:colOff>160020</xdr:colOff>
                    <xdr:row>317</xdr:row>
                    <xdr:rowOff>0</xdr:rowOff>
                  </from>
                  <to>
                    <xdr:col>2</xdr:col>
                    <xdr:colOff>121920</xdr:colOff>
                    <xdr:row>319</xdr:row>
                    <xdr:rowOff>7620</xdr:rowOff>
                  </to>
                </anchor>
              </controlPr>
            </control>
          </mc:Choice>
        </mc:AlternateContent>
        <mc:AlternateContent xmlns:mc="http://schemas.openxmlformats.org/markup-compatibility/2006">
          <mc:Choice Requires="x14">
            <control shapeId="1062" r:id="rId44" name="CB_VIPA">
              <controlPr defaultSize="0" autoFill="0" autoLine="0" autoPict="0">
                <anchor moveWithCells="1">
                  <from>
                    <xdr:col>0</xdr:col>
                    <xdr:colOff>160020</xdr:colOff>
                    <xdr:row>319</xdr:row>
                    <xdr:rowOff>0</xdr:rowOff>
                  </from>
                  <to>
                    <xdr:col>2</xdr:col>
                    <xdr:colOff>121920</xdr:colOff>
                    <xdr:row>321</xdr:row>
                    <xdr:rowOff>7620</xdr:rowOff>
                  </to>
                </anchor>
              </controlPr>
            </control>
          </mc:Choice>
        </mc:AlternateContent>
        <mc:AlternateContent xmlns:mc="http://schemas.openxmlformats.org/markup-compatibility/2006">
          <mc:Choice Requires="x14">
            <control shapeId="1063" r:id="rId45" name="CB_VGC">
              <controlPr defaultSize="0" autoFill="0" autoLine="0" autoPict="0">
                <anchor moveWithCells="1">
                  <from>
                    <xdr:col>0</xdr:col>
                    <xdr:colOff>160020</xdr:colOff>
                    <xdr:row>321</xdr:row>
                    <xdr:rowOff>0</xdr:rowOff>
                  </from>
                  <to>
                    <xdr:col>2</xdr:col>
                    <xdr:colOff>121920</xdr:colOff>
                    <xdr:row>323</xdr:row>
                    <xdr:rowOff>7620</xdr:rowOff>
                  </to>
                </anchor>
              </controlPr>
            </control>
          </mc:Choice>
        </mc:AlternateContent>
        <mc:AlternateContent xmlns:mc="http://schemas.openxmlformats.org/markup-compatibility/2006">
          <mc:Choice Requires="x14">
            <control shapeId="1064" r:id="rId46" name="CB_Andere_Overheden">
              <controlPr defaultSize="0" autoFill="0" autoLine="0" autoPict="0">
                <anchor moveWithCells="1">
                  <from>
                    <xdr:col>0</xdr:col>
                    <xdr:colOff>160020</xdr:colOff>
                    <xdr:row>325</xdr:row>
                    <xdr:rowOff>0</xdr:rowOff>
                  </from>
                  <to>
                    <xdr:col>2</xdr:col>
                    <xdr:colOff>121920</xdr:colOff>
                    <xdr:row>327</xdr:row>
                    <xdr:rowOff>7620</xdr:rowOff>
                  </to>
                </anchor>
              </controlPr>
            </control>
          </mc:Choice>
        </mc:AlternateContent>
        <mc:AlternateContent xmlns:mc="http://schemas.openxmlformats.org/markup-compatibility/2006">
          <mc:Choice Requires="x14">
            <control shapeId="1065" r:id="rId47" name="CB_GebAfgebrOntrGesubAGIOnGeb1">
              <controlPr defaultSize="0" autoFill="0" autoLine="0" autoPict="0">
                <anchor moveWithCells="1">
                  <from>
                    <xdr:col>33</xdr:col>
                    <xdr:colOff>22860</xdr:colOff>
                    <xdr:row>559</xdr:row>
                    <xdr:rowOff>0</xdr:rowOff>
                  </from>
                  <to>
                    <xdr:col>35</xdr:col>
                    <xdr:colOff>38100</xdr:colOff>
                    <xdr:row>561</xdr:row>
                    <xdr:rowOff>7620</xdr:rowOff>
                  </to>
                </anchor>
              </controlPr>
            </control>
          </mc:Choice>
        </mc:AlternateContent>
        <mc:AlternateContent xmlns:mc="http://schemas.openxmlformats.org/markup-compatibility/2006">
          <mc:Choice Requires="x14">
            <control shapeId="1066" r:id="rId48" name="CB_GebAfgebrOntrGesubAGIOnGeb2">
              <controlPr defaultSize="0" autoFill="0" autoLine="0" autoPict="0">
                <anchor moveWithCells="1">
                  <from>
                    <xdr:col>33</xdr:col>
                    <xdr:colOff>22860</xdr:colOff>
                    <xdr:row>561</xdr:row>
                    <xdr:rowOff>0</xdr:rowOff>
                  </from>
                  <to>
                    <xdr:col>35</xdr:col>
                    <xdr:colOff>38100</xdr:colOff>
                    <xdr:row>562</xdr:row>
                    <xdr:rowOff>38100</xdr:rowOff>
                  </to>
                </anchor>
              </controlPr>
            </control>
          </mc:Choice>
        </mc:AlternateContent>
        <mc:AlternateContent xmlns:mc="http://schemas.openxmlformats.org/markup-compatibility/2006">
          <mc:Choice Requires="x14">
            <control shapeId="1067" r:id="rId49" name="CB_LokLOAfgebrOntrGesubAGIOnG1">
              <controlPr defaultSize="0" autoFill="0" autoLine="0" autoPict="0">
                <anchor moveWithCells="1">
                  <from>
                    <xdr:col>33</xdr:col>
                    <xdr:colOff>22860</xdr:colOff>
                    <xdr:row>585</xdr:row>
                    <xdr:rowOff>0</xdr:rowOff>
                  </from>
                  <to>
                    <xdr:col>35</xdr:col>
                    <xdr:colOff>38100</xdr:colOff>
                    <xdr:row>587</xdr:row>
                    <xdr:rowOff>22860</xdr:rowOff>
                  </to>
                </anchor>
              </controlPr>
            </control>
          </mc:Choice>
        </mc:AlternateContent>
        <mc:AlternateContent xmlns:mc="http://schemas.openxmlformats.org/markup-compatibility/2006">
          <mc:Choice Requires="x14">
            <control shapeId="1068" r:id="rId50" name="CB_LokLOAfgebrOntrGesubAGIOnG2">
              <controlPr defaultSize="0" autoFill="0" autoLine="0" autoPict="0">
                <anchor moveWithCells="1">
                  <from>
                    <xdr:col>33</xdr:col>
                    <xdr:colOff>22860</xdr:colOff>
                    <xdr:row>587</xdr:row>
                    <xdr:rowOff>0</xdr:rowOff>
                  </from>
                  <to>
                    <xdr:col>35</xdr:col>
                    <xdr:colOff>38100</xdr:colOff>
                    <xdr:row>588</xdr:row>
                    <xdr:rowOff>38100</xdr:rowOff>
                  </to>
                </anchor>
              </controlPr>
            </control>
          </mc:Choice>
        </mc:AlternateContent>
        <mc:AlternateContent xmlns:mc="http://schemas.openxmlformats.org/markup-compatibility/2006">
          <mc:Choice Requires="x14">
            <control shapeId="1069" r:id="rId51" name="RB_Minder_Dan_125D_True">
              <controlPr defaultSize="0" autoFill="0" autoLine="0" autoPict="0">
                <anchor moveWithCells="1">
                  <from>
                    <xdr:col>0</xdr:col>
                    <xdr:colOff>160020</xdr:colOff>
                    <xdr:row>53</xdr:row>
                    <xdr:rowOff>0</xdr:rowOff>
                  </from>
                  <to>
                    <xdr:col>2</xdr:col>
                    <xdr:colOff>76200</xdr:colOff>
                    <xdr:row>55</xdr:row>
                    <xdr:rowOff>15240</xdr:rowOff>
                  </to>
                </anchor>
              </controlPr>
            </control>
          </mc:Choice>
        </mc:AlternateContent>
        <mc:AlternateContent xmlns:mc="http://schemas.openxmlformats.org/markup-compatibility/2006">
          <mc:Choice Requires="x14">
            <control shapeId="1070" r:id="rId52" name="RB_Minder_Dan_125D_False">
              <controlPr defaultSize="0" autoFill="0" autoLine="0" autoPict="0">
                <anchor moveWithCells="1">
                  <from>
                    <xdr:col>0</xdr:col>
                    <xdr:colOff>160020</xdr:colOff>
                    <xdr:row>55</xdr:row>
                    <xdr:rowOff>7620</xdr:rowOff>
                  </from>
                  <to>
                    <xdr:col>2</xdr:col>
                    <xdr:colOff>60960</xdr:colOff>
                    <xdr:row>56</xdr:row>
                    <xdr:rowOff>15240</xdr:rowOff>
                  </to>
                </anchor>
              </controlPr>
            </control>
          </mc:Choice>
        </mc:AlternateContent>
        <mc:AlternateContent xmlns:mc="http://schemas.openxmlformats.org/markup-compatibility/2006">
          <mc:Choice Requires="x14">
            <control shapeId="1074" r:id="rId53" name="CB_BijkomendePlaatsen_False">
              <controlPr defaultSize="0" autoFill="0" autoLine="0" autoPict="0">
                <anchor moveWithCells="1">
                  <from>
                    <xdr:col>0</xdr:col>
                    <xdr:colOff>182880</xdr:colOff>
                    <xdr:row>330</xdr:row>
                    <xdr:rowOff>22860</xdr:rowOff>
                  </from>
                  <to>
                    <xdr:col>3</xdr:col>
                    <xdr:colOff>0</xdr:colOff>
                    <xdr:row>332</xdr:row>
                    <xdr:rowOff>152400</xdr:rowOff>
                  </to>
                </anchor>
              </controlPr>
            </control>
          </mc:Choice>
        </mc:AlternateContent>
        <mc:AlternateContent xmlns:mc="http://schemas.openxmlformats.org/markup-compatibility/2006">
          <mc:Choice Requires="x14">
            <control shapeId="1075" r:id="rId54" name="CB_BijkomendePlaatsen_True">
              <controlPr defaultSize="0" autoFill="0" autoLine="0" autoPict="0">
                <anchor moveWithCells="1">
                  <from>
                    <xdr:col>0</xdr:col>
                    <xdr:colOff>182880</xdr:colOff>
                    <xdr:row>329</xdr:row>
                    <xdr:rowOff>182880</xdr:rowOff>
                  </from>
                  <to>
                    <xdr:col>3</xdr:col>
                    <xdr:colOff>0</xdr:colOff>
                    <xdr:row>331</xdr:row>
                    <xdr:rowOff>30480</xdr:rowOff>
                  </to>
                </anchor>
              </controlPr>
            </control>
          </mc:Choice>
        </mc:AlternateContent>
        <mc:AlternateContent xmlns:mc="http://schemas.openxmlformats.org/markup-compatibility/2006">
          <mc:Choice Requires="x14">
            <control shapeId="1076" r:id="rId55" name="RB_Standaardprocedure">
              <controlPr defaultSize="0" autoFill="0" autoLine="0" autoPict="0">
                <anchor moveWithCells="1">
                  <from>
                    <xdr:col>0</xdr:col>
                    <xdr:colOff>160020</xdr:colOff>
                    <xdr:row>42</xdr:row>
                    <xdr:rowOff>0</xdr:rowOff>
                  </from>
                  <to>
                    <xdr:col>2</xdr:col>
                    <xdr:colOff>121920</xdr:colOff>
                    <xdr:row>45</xdr:row>
                    <xdr:rowOff>45720</xdr:rowOff>
                  </to>
                </anchor>
              </controlPr>
            </control>
          </mc:Choice>
        </mc:AlternateContent>
        <mc:AlternateContent xmlns:mc="http://schemas.openxmlformats.org/markup-compatibility/2006">
          <mc:Choice Requires="x14">
            <control shapeId="1079" r:id="rId56" name="RB_Verkorteprocedure">
              <controlPr defaultSize="0" autoFill="0" autoLine="0" autoPict="0">
                <anchor moveWithCells="1">
                  <from>
                    <xdr:col>0</xdr:col>
                    <xdr:colOff>160020</xdr:colOff>
                    <xdr:row>44</xdr:row>
                    <xdr:rowOff>0</xdr:rowOff>
                  </from>
                  <to>
                    <xdr:col>2</xdr:col>
                    <xdr:colOff>137160</xdr:colOff>
                    <xdr:row>47</xdr:row>
                    <xdr:rowOff>22860</xdr:rowOff>
                  </to>
                </anchor>
              </controlPr>
            </control>
          </mc:Choice>
        </mc:AlternateContent>
        <mc:AlternateContent xmlns:mc="http://schemas.openxmlformats.org/markup-compatibility/2006">
          <mc:Choice Requires="x14">
            <control shapeId="1080" r:id="rId57" name="CB_Spoedprocedure">
              <controlPr defaultSize="0" autoFill="0" autoLine="0" autoPict="0">
                <anchor moveWithCells="1">
                  <from>
                    <xdr:col>0</xdr:col>
                    <xdr:colOff>160020</xdr:colOff>
                    <xdr:row>48</xdr:row>
                    <xdr:rowOff>0</xdr:rowOff>
                  </from>
                  <to>
                    <xdr:col>2</xdr:col>
                    <xdr:colOff>121920</xdr:colOff>
                    <xdr:row>50</xdr:row>
                    <xdr:rowOff>30480</xdr:rowOff>
                  </to>
                </anchor>
              </controlPr>
            </control>
          </mc:Choice>
        </mc:AlternateContent>
        <mc:AlternateContent xmlns:mc="http://schemas.openxmlformats.org/markup-compatibility/2006">
          <mc:Choice Requires="x14">
            <control shapeId="1081" r:id="rId58" name="CB_VerkorteprocedureSanitair">
              <controlPr defaultSize="0" autoFill="0" autoLine="0" autoPict="0">
                <anchor moveWithCells="1">
                  <from>
                    <xdr:col>0</xdr:col>
                    <xdr:colOff>160020</xdr:colOff>
                    <xdr:row>46</xdr:row>
                    <xdr:rowOff>0</xdr:rowOff>
                  </from>
                  <to>
                    <xdr:col>2</xdr:col>
                    <xdr:colOff>121920</xdr:colOff>
                    <xdr:row>49</xdr:row>
                    <xdr:rowOff>22860</xdr:rowOff>
                  </to>
                </anchor>
              </controlPr>
            </control>
          </mc:Choice>
        </mc:AlternateContent>
        <mc:AlternateContent xmlns:mc="http://schemas.openxmlformats.org/markup-compatibility/2006">
          <mc:Choice Requires="x14">
            <control shapeId="1082" r:id="rId59" name="CB_Leslokalen">
              <controlPr defaultSize="0" autoFill="0" autoLine="0" autoPict="0">
                <anchor moveWithCells="1">
                  <from>
                    <xdr:col>0</xdr:col>
                    <xdr:colOff>160020</xdr:colOff>
                    <xdr:row>239</xdr:row>
                    <xdr:rowOff>22860</xdr:rowOff>
                  </from>
                  <to>
                    <xdr:col>2</xdr:col>
                    <xdr:colOff>137160</xdr:colOff>
                    <xdr:row>242</xdr:row>
                    <xdr:rowOff>0</xdr:rowOff>
                  </to>
                </anchor>
              </controlPr>
            </control>
          </mc:Choice>
        </mc:AlternateContent>
        <mc:AlternateContent xmlns:mc="http://schemas.openxmlformats.org/markup-compatibility/2006">
          <mc:Choice Requires="x14">
            <control shapeId="1083" r:id="rId60" name="CB_Werkplaatsen">
              <controlPr defaultSize="0" autoFill="0" autoLine="0" autoPict="0">
                <anchor moveWithCells="1">
                  <from>
                    <xdr:col>0</xdr:col>
                    <xdr:colOff>160020</xdr:colOff>
                    <xdr:row>241</xdr:row>
                    <xdr:rowOff>7620</xdr:rowOff>
                  </from>
                  <to>
                    <xdr:col>2</xdr:col>
                    <xdr:colOff>137160</xdr:colOff>
                    <xdr:row>244</xdr:row>
                    <xdr:rowOff>0</xdr:rowOff>
                  </to>
                </anchor>
              </controlPr>
            </control>
          </mc:Choice>
        </mc:AlternateContent>
        <mc:AlternateContent xmlns:mc="http://schemas.openxmlformats.org/markup-compatibility/2006">
          <mc:Choice Requires="x14">
            <control shapeId="1085" r:id="rId61" name="CB_AdministratieEnOfOnderst">
              <controlPr defaultSize="0" autoFill="0" autoLine="0" autoPict="0">
                <anchor moveWithCells="1">
                  <from>
                    <xdr:col>0</xdr:col>
                    <xdr:colOff>160020</xdr:colOff>
                    <xdr:row>245</xdr:row>
                    <xdr:rowOff>0</xdr:rowOff>
                  </from>
                  <to>
                    <xdr:col>2</xdr:col>
                    <xdr:colOff>137160</xdr:colOff>
                    <xdr:row>247</xdr:row>
                    <xdr:rowOff>7620</xdr:rowOff>
                  </to>
                </anchor>
              </controlPr>
            </control>
          </mc:Choice>
        </mc:AlternateContent>
        <mc:AlternateContent xmlns:mc="http://schemas.openxmlformats.org/markup-compatibility/2006">
          <mc:Choice Requires="x14">
            <control shapeId="1086" r:id="rId62" name="CB_Sanitair">
              <controlPr defaultSize="0" autoFill="0" autoLine="0" autoPict="0">
                <anchor moveWithCells="1">
                  <from>
                    <xdr:col>0</xdr:col>
                    <xdr:colOff>160020</xdr:colOff>
                    <xdr:row>247</xdr:row>
                    <xdr:rowOff>7620</xdr:rowOff>
                  </from>
                  <to>
                    <xdr:col>2</xdr:col>
                    <xdr:colOff>137160</xdr:colOff>
                    <xdr:row>250</xdr:row>
                    <xdr:rowOff>0</xdr:rowOff>
                  </to>
                </anchor>
              </controlPr>
            </control>
          </mc:Choice>
        </mc:AlternateContent>
        <mc:AlternateContent xmlns:mc="http://schemas.openxmlformats.org/markup-compatibility/2006">
          <mc:Choice Requires="x14">
            <control shapeId="1087" r:id="rId63" name="CB_TurnzaalEnOfSporthal">
              <controlPr defaultSize="0" autoFill="0" autoLine="0" autoPict="0">
                <anchor moveWithCells="1">
                  <from>
                    <xdr:col>0</xdr:col>
                    <xdr:colOff>160020</xdr:colOff>
                    <xdr:row>249</xdr:row>
                    <xdr:rowOff>7620</xdr:rowOff>
                  </from>
                  <to>
                    <xdr:col>2</xdr:col>
                    <xdr:colOff>137160</xdr:colOff>
                    <xdr:row>252</xdr:row>
                    <xdr:rowOff>0</xdr:rowOff>
                  </to>
                </anchor>
              </controlPr>
            </control>
          </mc:Choice>
        </mc:AlternateContent>
        <mc:AlternateContent xmlns:mc="http://schemas.openxmlformats.org/markup-compatibility/2006">
          <mc:Choice Requires="x14">
            <control shapeId="1088" r:id="rId64" name="CB_AndereRuimte">
              <controlPr defaultSize="0" autoFill="0" autoLine="0" autoPict="0">
                <anchor moveWithCells="1">
                  <from>
                    <xdr:col>0</xdr:col>
                    <xdr:colOff>160020</xdr:colOff>
                    <xdr:row>251</xdr:row>
                    <xdr:rowOff>7620</xdr:rowOff>
                  </from>
                  <to>
                    <xdr:col>2</xdr:col>
                    <xdr:colOff>137160</xdr:colOff>
                    <xdr:row>253</xdr:row>
                    <xdr:rowOff>22860</xdr:rowOff>
                  </to>
                </anchor>
              </controlPr>
            </control>
          </mc:Choice>
        </mc:AlternateContent>
        <mc:AlternateContent xmlns:mc="http://schemas.openxmlformats.org/markup-compatibility/2006">
          <mc:Choice Requires="x14">
            <control shapeId="1089" r:id="rId65" name="CB_OVAM">
              <controlPr defaultSize="0" autoFill="0" autoLine="0" autoPict="0">
                <anchor moveWithCells="1">
                  <from>
                    <xdr:col>0</xdr:col>
                    <xdr:colOff>160020</xdr:colOff>
                    <xdr:row>323</xdr:row>
                    <xdr:rowOff>0</xdr:rowOff>
                  </from>
                  <to>
                    <xdr:col>2</xdr:col>
                    <xdr:colOff>137160</xdr:colOff>
                    <xdr:row>326</xdr:row>
                    <xdr:rowOff>0</xdr:rowOff>
                  </to>
                </anchor>
              </controlPr>
            </control>
          </mc:Choice>
        </mc:AlternateContent>
        <mc:AlternateContent xmlns:mc="http://schemas.openxmlformats.org/markup-compatibility/2006">
          <mc:Choice Requires="x14">
            <control shapeId="1090" r:id="rId66" name="CB_BewijsstukZakelijkRechtJN">
              <controlPr defaultSize="0" autoFill="0" autoLine="0" autoPict="0">
                <anchor moveWithCells="1">
                  <from>
                    <xdr:col>0</xdr:col>
                    <xdr:colOff>160020</xdr:colOff>
                    <xdr:row>767</xdr:row>
                    <xdr:rowOff>0</xdr:rowOff>
                  </from>
                  <to>
                    <xdr:col>2</xdr:col>
                    <xdr:colOff>121920</xdr:colOff>
                    <xdr:row>769</xdr:row>
                    <xdr:rowOff>7620</xdr:rowOff>
                  </to>
                </anchor>
              </controlPr>
            </control>
          </mc:Choice>
        </mc:AlternateContent>
        <mc:AlternateContent xmlns:mc="http://schemas.openxmlformats.org/markup-compatibility/2006">
          <mc:Choice Requires="x14">
            <control shapeId="1091" r:id="rId67" name="CB_BewijsstukSamenwmod">
              <controlPr defaultSize="0" autoFill="0" autoLine="0" autoPict="0">
                <anchor moveWithCells="1">
                  <from>
                    <xdr:col>0</xdr:col>
                    <xdr:colOff>160020</xdr:colOff>
                    <xdr:row>770</xdr:row>
                    <xdr:rowOff>152400</xdr:rowOff>
                  </from>
                  <to>
                    <xdr:col>2</xdr:col>
                    <xdr:colOff>121920</xdr:colOff>
                    <xdr:row>772</xdr:row>
                    <xdr:rowOff>160020</xdr:rowOff>
                  </to>
                </anchor>
              </controlPr>
            </control>
          </mc:Choice>
        </mc:AlternateContent>
        <mc:AlternateContent xmlns:mc="http://schemas.openxmlformats.org/markup-compatibility/2006">
          <mc:Choice Requires="x14">
            <control shapeId="1092" r:id="rId68" name="CB_BewijsstukBerekBrutoOpp">
              <controlPr defaultSize="0" autoFill="0" autoLine="0" autoPict="0">
                <anchor moveWithCells="1">
                  <from>
                    <xdr:col>0</xdr:col>
                    <xdr:colOff>160020</xdr:colOff>
                    <xdr:row>773</xdr:row>
                    <xdr:rowOff>0</xdr:rowOff>
                  </from>
                  <to>
                    <xdr:col>2</xdr:col>
                    <xdr:colOff>121920</xdr:colOff>
                    <xdr:row>775</xdr:row>
                    <xdr:rowOff>7620</xdr:rowOff>
                  </to>
                </anchor>
              </controlPr>
            </control>
          </mc:Choice>
        </mc:AlternateContent>
        <mc:AlternateContent xmlns:mc="http://schemas.openxmlformats.org/markup-compatibility/2006">
          <mc:Choice Requires="x14">
            <control shapeId="1093" r:id="rId69" name="CB_BewijsstukAttestVerzekering">
              <controlPr defaultSize="0" autoFill="0" autoLine="0" autoPict="0">
                <anchor moveWithCells="1">
                  <from>
                    <xdr:col>0</xdr:col>
                    <xdr:colOff>160020</xdr:colOff>
                    <xdr:row>769</xdr:row>
                    <xdr:rowOff>0</xdr:rowOff>
                  </from>
                  <to>
                    <xdr:col>2</xdr:col>
                    <xdr:colOff>121920</xdr:colOff>
                    <xdr:row>771</xdr:row>
                    <xdr:rowOff>7620</xdr:rowOff>
                  </to>
                </anchor>
              </controlPr>
            </control>
          </mc:Choice>
        </mc:AlternateContent>
        <mc:AlternateContent xmlns:mc="http://schemas.openxmlformats.org/markup-compatibility/2006">
          <mc:Choice Requires="x14">
            <control shapeId="1094" r:id="rId70" name="CB_Inplantingsplan">
              <controlPr defaultSize="0" autoFill="0" autoLine="0" autoPict="0">
                <anchor moveWithCells="1">
                  <from>
                    <xdr:col>0</xdr:col>
                    <xdr:colOff>160020</xdr:colOff>
                    <xdr:row>775</xdr:row>
                    <xdr:rowOff>7620</xdr:rowOff>
                  </from>
                  <to>
                    <xdr:col>2</xdr:col>
                    <xdr:colOff>121920</xdr:colOff>
                    <xdr:row>778</xdr:row>
                    <xdr:rowOff>0</xdr:rowOff>
                  </to>
                </anchor>
              </controlPr>
            </control>
          </mc:Choice>
        </mc:AlternateContent>
        <mc:AlternateContent xmlns:mc="http://schemas.openxmlformats.org/markup-compatibility/2006">
          <mc:Choice Requires="x14">
            <control shapeId="1095" r:id="rId71" name="CB_Overzichtsplan">
              <controlPr defaultSize="0" autoFill="0" autoLine="0" autoPict="0">
                <anchor moveWithCells="1">
                  <from>
                    <xdr:col>0</xdr:col>
                    <xdr:colOff>160020</xdr:colOff>
                    <xdr:row>776</xdr:row>
                    <xdr:rowOff>160020</xdr:rowOff>
                  </from>
                  <to>
                    <xdr:col>2</xdr:col>
                    <xdr:colOff>137160</xdr:colOff>
                    <xdr:row>778</xdr:row>
                    <xdr:rowOff>175260</xdr:rowOff>
                  </to>
                </anchor>
              </controlPr>
            </control>
          </mc:Choice>
        </mc:AlternateContent>
        <mc:AlternateContent xmlns:mc="http://schemas.openxmlformats.org/markup-compatibility/2006">
          <mc:Choice Requires="x14">
            <control shapeId="1097" r:id="rId72" name="CB_PolyvalenteZaalEnOfRefter">
              <controlPr defaultSize="0" autoFill="0" autoLine="0" autoPict="0">
                <anchor moveWithCells="1">
                  <from>
                    <xdr:col>0</xdr:col>
                    <xdr:colOff>160020</xdr:colOff>
                    <xdr:row>243</xdr:row>
                    <xdr:rowOff>22860</xdr:rowOff>
                  </from>
                  <to>
                    <xdr:col>2</xdr:col>
                    <xdr:colOff>137160</xdr:colOff>
                    <xdr:row>246</xdr:row>
                    <xdr:rowOff>0</xdr:rowOff>
                  </to>
                </anchor>
              </controlPr>
            </control>
          </mc:Choice>
        </mc:AlternateContent>
        <mc:AlternateContent xmlns:mc="http://schemas.openxmlformats.org/markup-compatibility/2006">
          <mc:Choice Requires="x14">
            <control shapeId="1098" r:id="rId73" name="RB_Spoedprocedure">
              <controlPr defaultSize="0" autoFill="0" autoLine="0" autoPict="0">
                <anchor moveWithCells="1">
                  <from>
                    <xdr:col>0</xdr:col>
                    <xdr:colOff>160020</xdr:colOff>
                    <xdr:row>48</xdr:row>
                    <xdr:rowOff>7620</xdr:rowOff>
                  </from>
                  <to>
                    <xdr:col>2</xdr:col>
                    <xdr:colOff>121920</xdr:colOff>
                    <xdr:row>50</xdr:row>
                    <xdr:rowOff>30480</xdr:rowOff>
                  </to>
                </anchor>
              </controlPr>
            </control>
          </mc:Choice>
        </mc:AlternateContent>
        <mc:AlternateContent xmlns:mc="http://schemas.openxmlformats.org/markup-compatibility/2006">
          <mc:Choice Requires="x14">
            <control shapeId="1099" r:id="rId74" name="RB_WerkenNaAankoop">
              <controlPr defaultSize="0" autoFill="0" autoLine="0" autoPict="0">
                <anchor moveWithCells="1">
                  <from>
                    <xdr:col>0</xdr:col>
                    <xdr:colOff>160020</xdr:colOff>
                    <xdr:row>50</xdr:row>
                    <xdr:rowOff>0</xdr:rowOff>
                  </from>
                  <to>
                    <xdr:col>2</xdr:col>
                    <xdr:colOff>137160</xdr:colOff>
                    <xdr:row>51</xdr:row>
                    <xdr:rowOff>7620</xdr:rowOff>
                  </to>
                </anchor>
              </controlPr>
            </control>
          </mc:Choice>
        </mc:AlternateContent>
        <mc:AlternateContent xmlns:mc="http://schemas.openxmlformats.org/markup-compatibility/2006">
          <mc:Choice Requires="x14">
            <control shapeId="1103" r:id="rId75" name="RB_ToepassingsgOS_True">
              <controlPr defaultSize="0" autoFill="0" autoLine="0" autoPict="0">
                <anchor moveWithCells="1">
                  <from>
                    <xdr:col>0</xdr:col>
                    <xdr:colOff>167640</xdr:colOff>
                    <xdr:row>211</xdr:row>
                    <xdr:rowOff>0</xdr:rowOff>
                  </from>
                  <to>
                    <xdr:col>2</xdr:col>
                    <xdr:colOff>22860</xdr:colOff>
                    <xdr:row>213</xdr:row>
                    <xdr:rowOff>0</xdr:rowOff>
                  </to>
                </anchor>
              </controlPr>
            </control>
          </mc:Choice>
        </mc:AlternateContent>
        <mc:AlternateContent xmlns:mc="http://schemas.openxmlformats.org/markup-compatibility/2006">
          <mc:Choice Requires="x14">
            <control shapeId="1104" r:id="rId76" name="RB_EngagementOS">
              <controlPr defaultSize="0" autoFill="0" autoLine="0" autoPict="0">
                <anchor moveWithCells="1">
                  <from>
                    <xdr:col>1</xdr:col>
                    <xdr:colOff>114300</xdr:colOff>
                    <xdr:row>213</xdr:row>
                    <xdr:rowOff>0</xdr:rowOff>
                  </from>
                  <to>
                    <xdr:col>3</xdr:col>
                    <xdr:colOff>22860</xdr:colOff>
                    <xdr:row>214</xdr:row>
                    <xdr:rowOff>22860</xdr:rowOff>
                  </to>
                </anchor>
              </controlPr>
            </control>
          </mc:Choice>
        </mc:AlternateContent>
        <mc:AlternateContent xmlns:mc="http://schemas.openxmlformats.org/markup-compatibility/2006">
          <mc:Choice Requires="x14">
            <control shapeId="1105" r:id="rId77" name="RB_KennisnameOS">
              <controlPr defaultSize="0" autoFill="0" autoLine="0" autoPict="0">
                <anchor moveWithCells="1">
                  <from>
                    <xdr:col>1</xdr:col>
                    <xdr:colOff>83820</xdr:colOff>
                    <xdr:row>219</xdr:row>
                    <xdr:rowOff>15240</xdr:rowOff>
                  </from>
                  <to>
                    <xdr:col>2</xdr:col>
                    <xdr:colOff>129540</xdr:colOff>
                    <xdr:row>221</xdr:row>
                    <xdr:rowOff>0</xdr:rowOff>
                  </to>
                </anchor>
              </controlPr>
            </control>
          </mc:Choice>
        </mc:AlternateContent>
        <mc:AlternateContent xmlns:mc="http://schemas.openxmlformats.org/markup-compatibility/2006">
          <mc:Choice Requires="x14">
            <control shapeId="1106" r:id="rId78" name="RB_ToepassingsgOS_False">
              <controlPr defaultSize="0" autoFill="0" autoLine="0" autoPict="0">
                <anchor moveWithCells="1">
                  <from>
                    <xdr:col>0</xdr:col>
                    <xdr:colOff>160020</xdr:colOff>
                    <xdr:row>223</xdr:row>
                    <xdr:rowOff>15240</xdr:rowOff>
                  </from>
                  <to>
                    <xdr:col>2</xdr:col>
                    <xdr:colOff>15240</xdr:colOff>
                    <xdr:row>225</xdr:row>
                    <xdr:rowOff>30480</xdr:rowOff>
                  </to>
                </anchor>
              </controlPr>
            </control>
          </mc:Choice>
        </mc:AlternateContent>
        <mc:AlternateContent xmlns:mc="http://schemas.openxmlformats.org/markup-compatibility/2006">
          <mc:Choice Requires="x14">
            <control shapeId="1108" r:id="rId79" name="CB_EngOpenstellingSchoolinfra">
              <controlPr defaultSize="0" autoFill="0" autoLine="0" autoPict="0">
                <anchor moveWithCells="1">
                  <from>
                    <xdr:col>0</xdr:col>
                    <xdr:colOff>175260</xdr:colOff>
                    <xdr:row>779</xdr:row>
                    <xdr:rowOff>0</xdr:rowOff>
                  </from>
                  <to>
                    <xdr:col>2</xdr:col>
                    <xdr:colOff>60960</xdr:colOff>
                    <xdr:row>780</xdr:row>
                    <xdr:rowOff>213360</xdr:rowOff>
                  </to>
                </anchor>
              </controlPr>
            </control>
          </mc:Choice>
        </mc:AlternateContent>
        <mc:AlternateContent xmlns:mc="http://schemas.openxmlformats.org/markup-compatibility/2006">
          <mc:Choice Requires="x14">
            <control shapeId="1109" r:id="rId80" name="CB_VTAOpenstellingSchoolinfra">
              <controlPr defaultSize="0" autoFill="0" autoLine="0" autoPict="0">
                <anchor moveWithCells="1">
                  <from>
                    <xdr:col>0</xdr:col>
                    <xdr:colOff>175260</xdr:colOff>
                    <xdr:row>782</xdr:row>
                    <xdr:rowOff>22860</xdr:rowOff>
                  </from>
                  <to>
                    <xdr:col>2</xdr:col>
                    <xdr:colOff>30480</xdr:colOff>
                    <xdr:row>783</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a2c6e09-0be7-4cb0-a409-8b5599bb63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54B155E7CE454CBEEC0BDE412DC329" ma:contentTypeVersion="18" ma:contentTypeDescription="Een nieuw document maken." ma:contentTypeScope="" ma:versionID="00949a5a233c36ec6465202c16b1f31e">
  <xsd:schema xmlns:xsd="http://www.w3.org/2001/XMLSchema" xmlns:xs="http://www.w3.org/2001/XMLSchema" xmlns:p="http://schemas.microsoft.com/office/2006/metadata/properties" xmlns:ns3="0a2c6e09-0be7-4cb0-a409-8b5599bb63e0" xmlns:ns4="49dcecb8-a862-4ab0-a221-23ecb49757c5" targetNamespace="http://schemas.microsoft.com/office/2006/metadata/properties" ma:root="true" ma:fieldsID="2bddb3c8398a2e51857cc69e0a16c67e" ns3:_="" ns4:_="">
    <xsd:import namespace="0a2c6e09-0be7-4cb0-a409-8b5599bb63e0"/>
    <xsd:import namespace="49dcecb8-a862-4ab0-a221-23ecb49757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6e09-0be7-4cb0-a409-8b5599bb63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dcecb8-a862-4ab0-a221-23ecb49757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2E00D2-D412-42E0-B841-98F62BE4F868}">
  <ds:schemaRefs>
    <ds:schemaRef ds:uri="http://purl.org/dc/terms/"/>
    <ds:schemaRef ds:uri="http://schemas.openxmlformats.org/package/2006/metadata/core-properties"/>
    <ds:schemaRef ds:uri="http://schemas.microsoft.com/office/2006/documentManagement/types"/>
    <ds:schemaRef ds:uri="49dcecb8-a862-4ab0-a221-23ecb49757c5"/>
    <ds:schemaRef ds:uri="http://purl.org/dc/elements/1.1/"/>
    <ds:schemaRef ds:uri="http://schemas.microsoft.com/office/2006/metadata/properties"/>
    <ds:schemaRef ds:uri="http://schemas.microsoft.com/office/infopath/2007/PartnerControls"/>
    <ds:schemaRef ds:uri="0a2c6e09-0be7-4cb0-a409-8b5599bb63e0"/>
    <ds:schemaRef ds:uri="http://www.w3.org/XML/1998/namespace"/>
    <ds:schemaRef ds:uri="http://purl.org/dc/dcmitype/"/>
  </ds:schemaRefs>
</ds:datastoreItem>
</file>

<file path=customXml/itemProps2.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3.xml><?xml version="1.0" encoding="utf-8"?>
<ds:datastoreItem xmlns:ds="http://schemas.openxmlformats.org/officeDocument/2006/customXml" ds:itemID="{18DF7826-7666-4CEE-94C6-AD0EE90210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6e09-0be7-4cb0-a409-8b5599bb63e0"/>
    <ds:schemaRef ds:uri="49dcecb8-a862-4ab0-a221-23ecb4975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213</vt:i4>
      </vt:variant>
    </vt:vector>
  </HeadingPairs>
  <TitlesOfParts>
    <vt:vector size="214"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AdministratieveGegevens_fldAankoopDossier</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AdministratieveGegevens_fldDossiernummer1</vt:lpstr>
      <vt:lpstr>AdministratieveGegevens_fldDossiernummer2</vt:lpstr>
      <vt:lpstr>AdministratieveGegevens_fldDossiernummer3</vt:lpstr>
      <vt:lpstr>AdministratieveGegevens_fldDossiernummer4</vt:lpstr>
      <vt:lpstr>AdministratieveGegevens_fldIBAN</vt:lpstr>
      <vt:lpstr>AdministratieveGegevens_fldKadastraleGegevensWerkenDatumAkte</vt:lpstr>
      <vt:lpstr>AdministratieveGegevens_fldLocatieWerkenAdres</vt:lpstr>
      <vt:lpstr>AdministratieveGegevens_fldLocatieWerkenGemeente</vt:lpstr>
      <vt:lpstr>AdministratieveGegevens_fldLocatieWerkenInstellingsnummer</vt:lpstr>
      <vt:lpstr>AdministratieveGegevens_fldLocatieWerkenNaam</vt:lpstr>
      <vt:lpstr>AdministratieveGegevens_fldLocatieWerkenNr</vt:lpstr>
      <vt:lpstr>AdministratieveGegevens_fldLocatieWerkenPostcode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BerekeningBestaandBrutoOppervlakte_fldGebouwcode10</vt:lpstr>
      <vt:lpstr>BerekeningBestaandBrutoOppervlakte_fldGebouwcode11</vt:lpstr>
      <vt:lpstr>BerekeningBestaandBrutoOppervlakte_fldGebouwcode12</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BerekeningBestaandBrutoOppervlakte_fldGebouwcode6</vt:lpstr>
      <vt:lpstr>BerekeningBestaandBrutoOppervlakte_fldGebouwcode7</vt:lpstr>
      <vt:lpstr>BerekeningBestaandBrutoOppervlakte_fldGebouwcode8</vt:lpstr>
      <vt:lpstr>BerekeningBestaandBrutoOppervlakte_fldGebouwcode9</vt:lpstr>
      <vt:lpstr>BerekeningBestaandBrutoOppervlakte_fldGebouwcodeAfbraak1</vt:lpstr>
      <vt:lpstr>BerekeningBestaandBrutoOppervlakte_fldGebouwcodeAfbraak2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BerekeningBestaandBrutoOppervlakte_fldLokaalLOBouwjaarGebouw3</vt:lpstr>
      <vt:lpstr>BerekeningBestaandBrutoOppervlakte_fldLokaalLOBrutoOppM2Gebouw1</vt:lpstr>
      <vt:lpstr>BerekeningBestaandBrutoOppervlakte_fldLokaalLOBrutoOppM2Gebouw2</vt:lpstr>
      <vt:lpstr>BerekeningBestaandBrutoOppervlakte_fldLokaalLOBrutoOppM2Gebouw3</vt:lpstr>
      <vt:lpstr>BerekeningBestaandBrutoOppervlakte_fldLokaalLOGebouwCodeGebouw1</vt:lpstr>
      <vt:lpstr>BerekeningBestaandBrutoOppervlakte_fldLokaalLOGebouwCodeGebouw2</vt:lpstr>
      <vt:lpstr>BerekeningBestaandBrutoOppervlakte_fldLokaalLOGebouwCodeGebouw3</vt:lpstr>
      <vt:lpstr>BerekeningBestaandBrutoOppervlakte_fldSchoolgebouwenBouwjaarGebouw1</vt:lpstr>
      <vt:lpstr>BerekeningBestaandBrutoOppervlakte_fldSchoolgebouwenBouwjaarGebouw10</vt:lpstr>
      <vt:lpstr>BerekeningBestaandBrutoOppervlakte_fldSchoolgebouwenBouwjaarGebouw11</vt:lpstr>
      <vt:lpstr>BerekeningBestaandBrutoOppervlakte_fldSchoolgebouwenBouwjaarGebouw12</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BerekeningBestaandBrutoOppervlakte_fldSchoolgebouwenBouwjaarGebouw9</vt:lpstr>
      <vt:lpstr>BerekeningBestaandBrutoOppervlakte_fldSchoolgebouwenBrutoOppM2Gebouw1</vt:lpstr>
      <vt:lpstr>BerekeningBestaandBrutoOppervlakte_fldSchoolgebouwenBrutoOppM2Gebouw10</vt:lpstr>
      <vt:lpstr>BerekeningBestaandBrutoOppervlakte_fldSchoolgebouwenBrutoOppM2Gebouw11</vt:lpstr>
      <vt:lpstr>BerekeningBestaandBrutoOppervlakte_fldSchoolgebouwenBrutoOppM2Gebouw12</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BerekeningBestaandBrutoOppervlakte_fldSchoolgebouwenBrutoOppM2Gebouw9</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BerekeningBestaandBrutoOppervlakte_fldTechnischeLokalenBrutoOppM2Stookplaats3</vt:lpstr>
      <vt:lpstr>BerekeningBestaandBrutoOppervlakte_fldTechnischeLokalenBrutoOppM2Stookplaats4</vt:lpstr>
      <vt:lpstr>BerekeningFysischeNorm_fldAantalFiets</vt:lpstr>
      <vt:lpstr>BerekeningFysischeNorm_fldAantalLeerlingenOpleidingsvorm1</vt:lpstr>
      <vt:lpstr>BerekeningFysischeNorm_fldAantalLeerlingenOpleidingsvorm2</vt:lpstr>
      <vt:lpstr>BerekeningFysischeNorm_fldAantalLeerlingenOpleidingsvorm3</vt:lpstr>
      <vt:lpstr>BerekeningFysischeNorm_fldAantalLeerlingenOpleidingsvorm4</vt:lpstr>
      <vt:lpstr>BerekeningFysischeNorm_fldAantalPersoneelsledenHalveOpdracht</vt:lpstr>
      <vt:lpstr>BerekeningFysischeNorm_fldAantalWekelijkseLestijdenLO</vt:lpstr>
      <vt:lpstr>BerekeningMaximaleBrutoOppervlakte_fldAantalLeerlingenMetselaarDerdeFase</vt:lpstr>
      <vt:lpstr>BerekeningMaximaleBrutoOppervlakte_fldAantalLeerlingenMetselaarEersteEnTweedeFase</vt:lpstr>
      <vt:lpstr>BerekeningMaximaleBrutoOppervlakte_fldAantalLeerlingenWerkplaatsSchrijnwerkerDerdeFase</vt:lpstr>
      <vt:lpstr>BerekeningMaximaleBrutoOppervlakte_fldAantalLeerlingenWerkplaatsSchrijnwerkerEersteEnTweedeFase</vt:lpstr>
      <vt:lpstr>BerekeningMaximaleBrutoOppervlakte_fldLestijdenOpleidingsvorm3Aluminiumschrijnwerker</vt:lpstr>
      <vt:lpstr>BerekeningMaximaleBrutoOppervlakte_fldLestijdenOpleidingsvorm3Autohulpmecanicien</vt:lpstr>
      <vt:lpstr>BerekeningMaximaleBrutoOppervlakte_fldLestijdenOpleidingsvorm3Bakkersgast</vt:lpstr>
      <vt:lpstr>BerekeningMaximaleBrutoOppervlakte_fldLestijdenOpleidingsvorm3Boekbinder</vt:lpstr>
      <vt:lpstr>BerekeningMaximaleBrutoOppervlakte_fldLestijdenOpleidingsvorm3Confectiestikker</vt:lpstr>
      <vt:lpstr>BerekeningMaximaleBrutoOppervlakte_fldLestijdenOpleidingsvorm3Grootkeukenmedewerker</vt:lpstr>
      <vt:lpstr>BerekeningMaximaleBrutoOppervlakte_fldLestijdenOpleidingsvorm3Hoeklasser</vt:lpstr>
      <vt:lpstr>BerekeningMaximaleBrutoOppervlakte_fldLestijdenOpleidingsvorm3Hulpdrukker</vt:lpstr>
      <vt:lpstr>BerekeningMaximaleBrutoOppervlakte_fldLestijdenOpleidingsvorm3Hulpwever</vt:lpstr>
      <vt:lpstr>BerekeningMaximaleBrutoOppervlakte_fldLestijdenOpleidingsvorm3Interieurbouwer</vt:lpstr>
      <vt:lpstr>BerekeningMaximaleBrutoOppervlakte_fldLestijdenOpleidingsvorm3Kappersmedewerker</vt:lpstr>
      <vt:lpstr>BerekeningMaximaleBrutoOppervlakte_fldLestijdenOpleidingsvorm3LogistiekAssistent</vt:lpstr>
      <vt:lpstr>BerekeningMaximaleBrutoOppervlakte_fldLestijdenOpleidingsvorm3Loodgieter</vt:lpstr>
      <vt:lpstr>BerekeningMaximaleBrutoOppervlakte_fldLestijdenOpleidingsvorm3Magazijnmedewerker</vt:lpstr>
      <vt:lpstr>BerekeningMaximaleBrutoOppervlakte_fldLestijdenOpleidingsvorm3Meubelstoffeerder</vt:lpstr>
      <vt:lpstr>BerekeningMaximaleBrutoOppervlakte_fldLestijdenOpleidingsvorm3Onderhoudsassistent</vt:lpstr>
      <vt:lpstr>BerekeningMaximaleBrutoOppervlakte_fldLestijdenOpleidingsvorm3Onderhoudshulp</vt:lpstr>
      <vt:lpstr>BerekeningMaximaleBrutoOppervlakte_fldLestijdenOpleidingsvorm3Plaatbewerker</vt:lpstr>
      <vt:lpstr>BerekeningMaximaleBrutoOppervlakte_fldLestijdenOpleidingsvorm3Plaatslager</vt:lpstr>
      <vt:lpstr>BerekeningMaximaleBrutoOppervlakte_fldLestijdenOpleidingsvorm3Receptiemedewerker</vt:lpstr>
      <vt:lpstr>BerekeningMaximaleBrutoOppervlakte_fldLestijdenOpleidingsvorm3Schoenhersteller</vt:lpstr>
      <vt:lpstr>BerekeningMaximaleBrutoOppervlakte_fldLestijdenOpleidingsvorm3Slagersgast</vt:lpstr>
      <vt:lpstr>BerekeningMaximaleBrutoOppervlakte_fldLestijdenOpleidingsvorm3Tuinbouwarbeider</vt:lpstr>
      <vt:lpstr>BerekeningMaximaleBrutoOppervlakte_fldLestijdenOpleidingsvorm3Verzorgende</vt:lpstr>
      <vt:lpstr>BerekeningMaximaleBrutoOppervlakte_fldLestijdenOpleidingsvorm3Wasserijoperator</vt:lpstr>
      <vt:lpstr>BerekeningMaximaleBrutoOppervlakte_fldLestijdenOpleidingsvorm3Werkplaatsschrijnwerker</vt:lpstr>
      <vt:lpstr>BerekeningMaximaleBrutoOppervlakte_fldLestijdenOpleidingsvorm3Winkelhulp</vt:lpstr>
      <vt:lpstr>BerekeningMaximaleBrutoOppervlakte_fldLestijdenOpleidingsvorm3Zeefdrukker</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GegevensActualisatie_fldOmschrijvingDuurzaamheid</vt:lpstr>
      <vt:lpstr>GegevensActualisatie_fldOmschrijvingMultifunctionaliteit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OppervlakteNieuwbouwEnKostprijs_fldNieuwbouwBrutoOppM2LokalenLO</vt:lpstr>
      <vt:lpstr>OppervlakteNieuwbouwEnKostprijs_fldNieuwbouwBrutoOppM2Schoolgebouwen</vt:lpstr>
      <vt:lpstr>OppervlakteNieuwbouwEnKostprijs_fldNieuwbouwBrutoOppM2TechnischeLokalen</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OppervlakteNieuwbouwEnKostprijs_fldNieuwbouwKostprijsLokalenLO</vt:lpstr>
      <vt:lpstr>OppervlakteNieuwbouwEnKostprijs_fldNieuwbouwKostprijsSchoolgebouwen</vt:lpstr>
      <vt:lpstr>OppervlakteNieuwbouwEnKostprijs_fldNieuwbouwKostprijsTechnischeLokalen</vt:lpstr>
      <vt:lpstr>OppervlakteNieuwbouwEnKostprijs_fldNieuwbouwNietGenormeerdeOmgevingKostprijs</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lpstr>OppervlakteVerbouwingswerkenEnKostprijs_fldVerbouwingswerkenKostprijsTechnischeLokalen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Maesen, Katleen</cp:lastModifiedBy>
  <cp:revision/>
  <dcterms:created xsi:type="dcterms:W3CDTF">2018-11-26T12:43:02Z</dcterms:created>
  <dcterms:modified xsi:type="dcterms:W3CDTF">2024-02-22T08:59:22Z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0x0101001554B155E7CE454CBEEC0BDE412DC329</vt:lpwstr>
  </property>
  <property fmtid="{D5CDD505-2E9C-101B-9397-08002B2CF9AE}" pid="3" name="DossierNummerColligo">
    <vt:lpwstr/>
  </property>
</Properties>
</file>